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TRASPARENZA\2017\2_TRASPARENZA\da pubblicare\art 29 c 1 RENDICONTO DI GESTIONE 2015\"/>
    </mc:Choice>
  </mc:AlternateContent>
  <bookViews>
    <workbookView xWindow="480" yWindow="330" windowWidth="15600" windowHeight="7455" activeTab="2"/>
  </bookViews>
  <sheets>
    <sheet name="IMPEGNI" sheetId="1" r:id="rId1"/>
    <sheet name="ACCERTAMENTI" sheetId="3" r:id="rId2"/>
    <sheet name="Controllo residui passivi" sheetId="7" r:id="rId3"/>
    <sheet name="Controllo residui attivi" sheetId="6" r:id="rId4"/>
    <sheet name="Nuovo avanzo di amministrazione" sheetId="10" r:id="rId5"/>
    <sheet name="quadri economici opere" sheetId="9" r:id="rId6"/>
  </sheets>
  <definedNames>
    <definedName name="_xlnm.Print_Area" localSheetId="1">ACCERTAMENTI!$A$1:$S$84</definedName>
    <definedName name="_xlnm.Print_Area" localSheetId="0">IMPEGNI!$A$1:$T$111</definedName>
  </definedNames>
  <calcPr calcId="152511"/>
</workbook>
</file>

<file path=xl/calcChain.xml><?xml version="1.0" encoding="utf-8"?>
<calcChain xmlns="http://schemas.openxmlformats.org/spreadsheetml/2006/main">
  <c r="H20" i="10" l="1"/>
  <c r="H8" i="10"/>
  <c r="M19" i="10" l="1"/>
  <c r="K19" i="10"/>
  <c r="K14" i="10"/>
  <c r="H14" i="10"/>
  <c r="H10" i="10"/>
  <c r="H11" i="10"/>
  <c r="M20" i="10"/>
  <c r="M14" i="10"/>
  <c r="T111" i="1" l="1"/>
  <c r="R84" i="3" l="1"/>
  <c r="S84" i="3"/>
  <c r="Q84" i="3"/>
  <c r="P84" i="3"/>
  <c r="S111" i="1"/>
  <c r="Q111" i="1"/>
  <c r="I84" i="3"/>
  <c r="I33" i="6" l="1"/>
  <c r="H73" i="6" l="1"/>
  <c r="E78" i="9"/>
  <c r="E88" i="9"/>
  <c r="E85" i="9"/>
  <c r="H84" i="9"/>
  <c r="H85" i="9" s="1"/>
  <c r="G84" i="9"/>
  <c r="I84" i="9" s="1"/>
  <c r="I83" i="9"/>
  <c r="G83" i="9"/>
  <c r="F82" i="9"/>
  <c r="F87" i="9" s="1"/>
  <c r="F88" i="9" s="1"/>
  <c r="G77" i="9"/>
  <c r="G74" i="9"/>
  <c r="G73" i="9"/>
  <c r="G70" i="9"/>
  <c r="G69" i="9"/>
  <c r="E67" i="9"/>
  <c r="G79" i="9"/>
  <c r="E79" i="9" l="1"/>
  <c r="H79" i="9" s="1"/>
  <c r="G82" i="9"/>
  <c r="F85" i="9"/>
  <c r="G51" i="9"/>
  <c r="G46" i="9"/>
  <c r="G42" i="9"/>
  <c r="G41" i="9"/>
  <c r="G49" i="9"/>
  <c r="G36" i="9"/>
  <c r="G45" i="9"/>
  <c r="F54" i="9"/>
  <c r="F59" i="9" s="1"/>
  <c r="F60" i="9" s="1"/>
  <c r="F57" i="9"/>
  <c r="E60" i="9"/>
  <c r="E50" i="9"/>
  <c r="E57" i="9"/>
  <c r="H56" i="9"/>
  <c r="H57" i="9" s="1"/>
  <c r="G56" i="9"/>
  <c r="I56" i="9" s="1"/>
  <c r="G55" i="9"/>
  <c r="I55" i="9" s="1"/>
  <c r="G54" i="9"/>
  <c r="E39" i="9"/>
  <c r="H26" i="9"/>
  <c r="I26" i="9" s="1"/>
  <c r="H27" i="9"/>
  <c r="G17" i="9"/>
  <c r="E21" i="9"/>
  <c r="F17" i="9"/>
  <c r="F12" i="9"/>
  <c r="G16" i="9"/>
  <c r="G3" i="9"/>
  <c r="G21" i="9" s="1"/>
  <c r="H21" i="9" s="1"/>
  <c r="I22" i="9" s="1"/>
  <c r="F3" i="9"/>
  <c r="E30" i="9"/>
  <c r="G25" i="9"/>
  <c r="I25" i="9" s="1"/>
  <c r="G26" i="9"/>
  <c r="F24" i="9"/>
  <c r="G24" i="9" s="1"/>
  <c r="I24" i="9" s="1"/>
  <c r="E27" i="9"/>
  <c r="E20" i="9"/>
  <c r="E6" i="9"/>
  <c r="G85" i="9" l="1"/>
  <c r="I82" i="9"/>
  <c r="I85" i="9" s="1"/>
  <c r="I27" i="9"/>
  <c r="F27" i="9"/>
  <c r="G57" i="9"/>
  <c r="E51" i="9"/>
  <c r="H51" i="9" s="1"/>
  <c r="I54" i="9"/>
  <c r="I57" i="9" s="1"/>
  <c r="G27" i="9"/>
  <c r="J79" i="6" l="1"/>
  <c r="I79" i="6"/>
  <c r="H79" i="6"/>
  <c r="G79" i="6"/>
  <c r="J63" i="6"/>
  <c r="I30" i="6"/>
  <c r="I6" i="6"/>
  <c r="I5" i="6"/>
  <c r="J104" i="7"/>
  <c r="I104" i="7"/>
  <c r="H104" i="7"/>
  <c r="J111" i="1"/>
  <c r="G104" i="7" l="1"/>
  <c r="G84" i="3" l="1"/>
  <c r="H111" i="1" l="1"/>
  <c r="R111" i="1"/>
</calcChain>
</file>

<file path=xl/sharedStrings.xml><?xml version="1.0" encoding="utf-8"?>
<sst xmlns="http://schemas.openxmlformats.org/spreadsheetml/2006/main" count="981" uniqueCount="366">
  <si>
    <t>Esercizio</t>
  </si>
  <si>
    <t>Capitolo</t>
  </si>
  <si>
    <t>Residuo</t>
  </si>
  <si>
    <t>Esiste una obbligazione giuridicamente perfezionata? (si / no)</t>
  </si>
  <si>
    <t>Cronoprogramma: In presenza di una obbligazione giuridicamente perfezionata, si procederà a reimpegnare l'importo. In questo caso, qual è la previsione, anno per anno, degli importi che si renderanno esigibili come pagamenti?</t>
  </si>
  <si>
    <t>Motivazione mantenimento a residuo</t>
  </si>
  <si>
    <t>Art.</t>
  </si>
  <si>
    <t>EPF</t>
  </si>
  <si>
    <t>Prot.</t>
  </si>
  <si>
    <t>Descrizione impegno</t>
  </si>
  <si>
    <t>oltre</t>
  </si>
  <si>
    <t>avanzo libero</t>
  </si>
  <si>
    <t>avanzo accantonato</t>
  </si>
  <si>
    <t>avanzo vincolato</t>
  </si>
  <si>
    <t>avanzo investimento</t>
  </si>
  <si>
    <t>Descrizione accertamento</t>
  </si>
  <si>
    <t>DETERMINAZIONE FO.R.E.G. ANNO 2015: IMPEGNO DI SPESA.</t>
  </si>
  <si>
    <t>FONDO AREA DIRETTIVA PER L'ANNO 2015: IMPEGNO DI SPESA.</t>
  </si>
  <si>
    <t>CONTRIBUTI CPDEL C/ENTE.</t>
  </si>
  <si>
    <t>IMPEGNO DI SPESA E LIQUIDAZIONE IND. ART. 13 ACCORDO DI SETTORE 2006-2009.</t>
  </si>
  <si>
    <t>CONTRIBUTI SU IND. DI RISULTATO ANNO 2015.</t>
  </si>
  <si>
    <t>CONTRIBUTI C/ENTE SU IND. DI RISULTATO.</t>
  </si>
  <si>
    <t>CONTRIBUTI C/ENTE SUL IND. DI RISULTATO.</t>
  </si>
  <si>
    <t>ART. 98 DEL VIGENTE CCPL - ATTRIBUZIONE RETRIBUZIONE DI RISULTATO PER L'ANNO 2014 AL SEGRETARIO COMUNALE.</t>
  </si>
  <si>
    <t>QUOTA DI IND. DI RISULTATO ANNO 2015.</t>
  </si>
  <si>
    <t>AFFIDAMENTO INCARICO FORNITURA APPLICATIVO 'MODULO TASI' ALLA DITTA EMMETRE S.R.L..</t>
  </si>
  <si>
    <t>REGOLARIZZAZIONE DELL'INTESTAZIONE TAVOLARE DEI BENI APPARTENENTI AL COMUNE DI SPIAZZO.</t>
  </si>
  <si>
    <t>REGOLAMENTO SOVRACOMNUALE DISCIPLINA RACCOLTA FUNGHI. TRASFERIMENTO QUOTA ALL'A.S.U.C. DI FISTO RELATIVA ALL'ANNO 2015.</t>
  </si>
  <si>
    <t>QUOTA IND. DI RISULTATO ANNO 2015.</t>
  </si>
  <si>
    <t>EROGAZIONE CONTRIBUTO ORDINARIO AL CORPO DEI VV.FF. DI SPIAZZO ANNO 2015.</t>
  </si>
  <si>
    <t>CONVENZIONE GESTIONE BIBLIOTECA ANNI 2014 - 2015.</t>
  </si>
  <si>
    <t>PROGETTO MOBILITA' VACANZE.</t>
  </si>
  <si>
    <t>APPROVAZIONE PIANO ATTIVITA' PER FUNZIONAMENTO UNIVERSITA' DELLA TERZA ETA' E DEL TEMPO DISPONIBILE 2015/2016.</t>
  </si>
  <si>
    <t>PIANO GIOVANI DI ZONA DELLA VAL RENDENA E DELLA BUSA DI TIONE DI TRENTO PER L'ANNO 2014. IMPEGNO DI SPESA.</t>
  </si>
  <si>
    <t>PIANO GIOVANI DIZONA DELLA VAL RENDENA E DELLA BUSA DI TIONE PER L'ANNO 2015 - IMPEGNO DI SPESA.</t>
  </si>
  <si>
    <t>LIQUIDAZIONE GETTONI C.E.C. ANNO 2015.</t>
  </si>
  <si>
    <t>RIPARTO DEL CANONE O DIRITTO DELL'ENTE GESTORE DEL SERVIZIO DI DEPURAZIONE - RILEVANTE AI FINI I.V.A..</t>
  </si>
  <si>
    <t>I.R.A.P. SU FOREG. 2015.</t>
  </si>
  <si>
    <t>I.R.A.P.</t>
  </si>
  <si>
    <t>I.R.A.P. SU IND. DI RISULTATO ANNO 2015.</t>
  </si>
  <si>
    <t>I.R.A.P. SU IND. DI RISULTATO.</t>
  </si>
  <si>
    <t>RESTITUZIONE QUOTE INESIGIBILI ENTRATE DIVERSE - ADD. ERARIALE T.A.R.E.S. ANNO 2013.</t>
  </si>
  <si>
    <t>COMPARTECIPAZIONE AL FONDO DI SOLIDARIETA'.</t>
  </si>
  <si>
    <t>INCARICO AL DR. FILIPPI PER PROGETTAZIONE DEFINITIVA ED ESECUTIVA PER OPERE DI MESSA IN SICUREZZA.</t>
  </si>
  <si>
    <t>INCARICO DI REDAZIONE DELLA PROGETTAZIONE DEFINITIVA ALL'ARCH. ZOCCATELLI PER NUOVO ASILO NIDO.</t>
  </si>
  <si>
    <t>FONDO STRATEGICO.</t>
  </si>
  <si>
    <t>RICORSO AL TRIBUNALE SUPERIORE DELLE ACQUE PUBBLICHE IN ROMA - INCARICO ALL'AVVOCATURA GENERALE DELLO STATO.</t>
  </si>
  <si>
    <t>IMPEGNO DI SPESA PER ASSUNZIONE A CARICO DEL BILANCIO COMUNALE DELLA QUOTA RELATIVA ALLA SPESA PER ACQUISTO AUTOBOTTE.</t>
  </si>
  <si>
    <t>APPROVAZIONE PERIZIA DI SPESA PER L'INTERVENTO DI DEMOLIZIONE DELL'EDIFICIO P.ED. 57 IN C.C. MORTASO.</t>
  </si>
  <si>
    <t>ACQUISTO PARTICELLE LIMITROFI ALLA STRADA FISTO CHES.</t>
  </si>
  <si>
    <t>APPROVAZIONE A TUTTI GLI EFFETTI DEL PROGETTO ESECUTIVO PER LA MESSA IN SICUREZZA DELL'ABITATO DI SPIAZZO.</t>
  </si>
  <si>
    <t>INCARICO AL GEOLOGO PASQUAZZO E ING. FILIPPI PER REDAZIONE FASCICOLO 'ANALISI DEL RISCHIO GEOLOGICO'.</t>
  </si>
  <si>
    <t>APPROVAZIONE A TUTTI GLI EFFETTI DEL PROGETTO ESECUTIVO PER IL COMPLETAMENTO DELLA MESSA IN SICUREZZA DELL'ABITATO DI SPIAZZO.</t>
  </si>
  <si>
    <t>INCARICO PER IL SERVIZIO DI CONSULENZA PER SUPERVISIONE DEL PIANO ATTUATIVO DI INIZIATIVA PRIVATA IN LOCALITA 'eX ILLE' AL CONSORZIO DEI COMUNI TRENTINI.</t>
  </si>
  <si>
    <t>INCARICO AL TECNICO ARCH. REMO ZULBERTI PER PREDISPOZIONE VARIANTE P.R.G. PER AMPLIAMENTO DELL'AREA DESTINATA ALLA CENTRALE DI TELERISCALDAMENTO.</t>
  </si>
  <si>
    <t>ACQSUITO CONTATORI IDRAULICI DALLA DITTA STIP TRENTINA S.R.L. DI ZUCLO (TN).</t>
  </si>
  <si>
    <t>REALIZZAZIONE ACQUEDOTTO 'RONCOL' A FISTO</t>
  </si>
  <si>
    <t>ACQUEDOTTO FISTO 'RONCOL'</t>
  </si>
  <si>
    <t>INTERVENTI DI MANUTENZIONE ORDINARIA PRESSO IL MINERALIZZATORE DELL'ACQUEDOTTO TOF TORT.</t>
  </si>
  <si>
    <t>APPROVAZIONE A TUTTI GLI EFFETTI DEL PROGETTO ESECUTIVO DEI LAVORI PER IL RIFACIMENTO DELL'ACQUEDOTTO COMUNALE BORZAGO - MORTASO E FISTO.</t>
  </si>
  <si>
    <t>INCARICO AL DR. PEDERZOLLI PER LA PROGETTAZIONE DEL COMPLETAMENTO DELLA FOGNATURA COMUNALE.</t>
  </si>
  <si>
    <t>IMPEGNO DI SPESA CONCERNENTE LE INDENNITA' PER SERVITU' E OCCUPAZIONI RELATIVE AL COMPLETAMENTO DELLA FOGNATURA COMUNALE NELL'ABITATO DI MORTASO.</t>
  </si>
  <si>
    <t>APPROVAZIONE PROGETTO PER EFFICIENZA ENERGETICA.</t>
  </si>
  <si>
    <t>AFFIDO LAVORI DI MANUTENZIONE STRAORDINARIA PRESSO LA PISCINA COMUNALE.</t>
  </si>
  <si>
    <t>AFFIDO LAVORI VARI DI MANUTENZIONE STRAORDINARIA PRESSO LA PISCINA COMUNALE.</t>
  </si>
  <si>
    <t>APPROVAZIONE A TUTTI GLI EFFETTI DEL PROGETTO DI VARIANTE PER REALIZZAZIONE NODO DI RETE E AFFIDO LAVORI.</t>
  </si>
  <si>
    <t>INCARICO ARCH. REMO ZULBERTI PER LAVORI DI RESTAURO DELLE MURA PERIMETRALI DELLE LAPIDI STORICHE E DEI VIALI.</t>
  </si>
  <si>
    <t>LAVORI DI RESTAURO DELLE MURA PERIMETRALI DELLE LAPIDI STORICHE E DEI VIALI DEL CIMITERO - APPROVAZIONE PROGETTO.</t>
  </si>
  <si>
    <t>LAVORI DI REALIZZAZIONE I^ STRALCIO DEL 4^ LOTTO STRADE INTERNE.</t>
  </si>
  <si>
    <t>INCARICO LAVORI ILLUMINAZIONE MORTASO COOPERATIVA IL GIGLIO.</t>
  </si>
  <si>
    <t>LAVORI DI ADEGUAMENTO E COMPLETAMENTO DELL'ILL. PUBBLICA - APPROVAZIONE PROGETTO.</t>
  </si>
  <si>
    <t>APPROVAZIONE DEL PROGETTO ESECUTIVO DI RIDEFINIZIONE DELL'INCROCIO TRA VIA LICIOLA E S.S. 239 E REALIZZAZIONE MARCIAPIEDE.</t>
  </si>
  <si>
    <t>AFFIDO LAVORI DI MANUTENZIONE PAVIMENTAZIONI BITUMISONE IN FRAZ. BORZAGO ALL'IMPRESA MAZZOTTI S.P.A..</t>
  </si>
  <si>
    <t>RIFACIMENTO DEL PONTE SUL RIO VAGUGN IN C.C. MORTASO I^ SULLA P.F. 1679/2 - APPROVAZIONE IN LINEA TECNICA DEL PROGETTO ESECUTIVO.</t>
  </si>
  <si>
    <t>ACQUISTO PIANTE DA FRUTTO, PICCOLI FRUTTI E PAINTINE PER IL NIDO D'INFANZIA SOVRACOMUNALE.</t>
  </si>
  <si>
    <t>SI</t>
  </si>
  <si>
    <t>NO</t>
  </si>
  <si>
    <t>Importo da cancellare al 01/01/2016</t>
  </si>
  <si>
    <r>
      <t xml:space="preserve">Mantenuto a residuo
sì / no </t>
    </r>
    <r>
      <rPr>
        <b/>
        <sz val="26"/>
        <color rgb="FFFF0000"/>
        <rFont val="Calibri"/>
        <family val="2"/>
        <scheme val="minor"/>
      </rPr>
      <t>(ESIGIBILITA' AL 31/12/2015)</t>
    </r>
  </si>
  <si>
    <t>ADEGUAAMENTO DELL'IMPIANTO FOTOVOLTAICO.</t>
  </si>
  <si>
    <t>PRESTAZIONE ESEGUITA IN ATTESA DI FATTURAZIONE</t>
  </si>
  <si>
    <t>INIZIATIVE REALIZZATE IN ATTESA DI RICHIESTA DI LIQUIDAZIONE</t>
  </si>
  <si>
    <t>IN ATTESA DI FATTURA DA PARTE DEL PROFESSIONISTA MEMBRO CEC</t>
  </si>
  <si>
    <t>IN ATTESA DI FATTURA DA PARTE DELLA P.A.T.  - SERVIZIO DEPURAZIONE</t>
  </si>
  <si>
    <t>QUOTE DA EROGARE ALLA P.A.T. A SEGUITO DELIBERA PROVINCIALE N. 1746 DD. 12/10/2015</t>
  </si>
  <si>
    <t>QUOTE DA EROGARE ALLA P.A.T. A SEGUITO DELIBERA PROVINCIALE N. 1866 DD. 26/10/2015</t>
  </si>
  <si>
    <t>PRESTAZIONE ESEGUITA CON SENTENZA AGLI ATTI IN ATTESA DI FATTURAZIONE</t>
  </si>
  <si>
    <t>OPERA CONCLUSA IN ATTESA DI CONTABILITA' FINALE</t>
  </si>
  <si>
    <t>IND. DI ESPROPRIO</t>
  </si>
  <si>
    <t>COMPLETAMENTO DELLA FOGNATURA COMUNALE NELL'ABITATO DI MORTASO</t>
  </si>
  <si>
    <t>Articolo</t>
  </si>
  <si>
    <t>E.P.F.</t>
  </si>
  <si>
    <t>Impegno</t>
  </si>
  <si>
    <t>Oggetto dell'impegno</t>
  </si>
  <si>
    <t>AUTORIZZAZIONE SPESE A CALCOLO.</t>
  </si>
  <si>
    <t>APPROVAZIONE PROGETTO INTERVENTO 19 'PROGETTI PER ACCOMPAGNAMENTO ALL'OCCUPABILITA' ATTRAVERSO LAVORI SOCIALMENTE UTILI'.</t>
  </si>
  <si>
    <t>AFFIDO DEL SERVIZIO DI SGOMBERO NEVE NELL'ABITATO DI SPIAZZO PER LE STAGIONI INVERNALI 2013/2014 E 2014/2015.</t>
  </si>
  <si>
    <t>I.R.A.P..</t>
  </si>
  <si>
    <t>AFFIDO INCARICO ALLA GEAS S.P.A. PER STESURA MODULO PAU.</t>
  </si>
  <si>
    <t>*</t>
  </si>
  <si>
    <t>APPROVAZIONE A TUTTI GLI EFFETTI DEL PROGETTO ESECUTIVO PER IL COMPLETAMENTO DELLA FOGNATURA COMUNALE NELL'ABITATO DI MORTASO ED ESPERIMENTO DELLA RELATIVA PROCEDURA DI GARA.</t>
  </si>
  <si>
    <t>Accertamento</t>
  </si>
  <si>
    <t>Oggetto dell'accertamento</t>
  </si>
  <si>
    <t>IMPOSTA IMMOBILIARE SEMPLICE.</t>
  </si>
  <si>
    <t>IMPOSTA COMUNALE SULLA PUBBLICITA' (OSTERIA LA PUNTERA).</t>
  </si>
  <si>
    <t>APPROVAZIONE RUOLO PRINCIPALE TASSA RACCOLTA E SMALTIMENTO RIFIUTI SOLIDI URBANI ANNO 2003.</t>
  </si>
  <si>
    <t>F.O.R.E.G. 2015.</t>
  </si>
  <si>
    <t>CONTRIBUTO DELLA PROVINCIA IN CONTO INTERESSI SUI MUTUI PER IL FINANZIAMENTO DI OPERE PUBBLICHE.</t>
  </si>
  <si>
    <t>PROGETTO SOVRACOMUNALE INTERVENTO 19 ANNO 2014.</t>
  </si>
  <si>
    <t>CONTRIBUTO DALLE AMMINISTRAZIONI SEPARATE DEI BENI DI USO CIVICO PER LE SPESE GENERALI</t>
  </si>
  <si>
    <t>CONTRIBUTO DALLE AMMINISTRAZIONI SEPARATE DEI BENI DI USO CIVICO PER LE SPESE GENERALI.</t>
  </si>
  <si>
    <t>CONTRIBUTO DALLE A.S.U.C. PER DIPENDENTE.</t>
  </si>
  <si>
    <t>CONTRIBUTI DAGLI ENTI CONVENZIONATI PER LA GESTIONE DELLA PISCINA COMUNALE.</t>
  </si>
  <si>
    <t>CONTRIBUTI DAGLI ENTI CONVENZIONATI PER LA GESTIONE DELLA PISCINA COMUNALE - PERIODO SETTEMBRE - DICEMBRE.</t>
  </si>
  <si>
    <t>TRASFERIMENTO SOMME DERIVANTI DALLE SANZIONI INERENTI IL CODICE DELLA STRADA.</t>
  </si>
  <si>
    <t>PROVENTI DALL'ACQUEDOTTO COMUNALE - RILEVANTE AI FINI I.V.A..</t>
  </si>
  <si>
    <t>PROVENTI DERIVANTI DALLA RACCOLTA DELLE ACQUE DI RIFIUTO PER INSEDIAMENTI CIVILI - RILEVANTE AI FINI I.V.A.</t>
  </si>
  <si>
    <t>PROVENTI DERIVANTI DALLA RACCOLTA DELLE ACQUE DI RIFIUTO PER INSEDIAMENTI CIVILI - RILEVANTE AI FINI I.V.A..</t>
  </si>
  <si>
    <t>PROVENTI DERIVANTI DALLA DEPURAZIONE DELLE ACQUE DI RIFIUTO PER INSEDIAMENTI CIVILI - RILEVANTE AI FINI I.V.A.</t>
  </si>
  <si>
    <t>PROVENTI DERIVANTI DALLA DEPURAZIONE DELLE ACQUE DI RIFIUTO PER INSEDIAMENTI CIVILI - RILEVANTE AI FINI I.V.A..</t>
  </si>
  <si>
    <t>PROVENTI PER IL RILASCIO DEI PERMESSI DI RACCOLTA FUNGHI. COPERTURA BOLLETTE NN. 1168 E 1198.</t>
  </si>
  <si>
    <t>FITTI ATTIVI DI FABBRICATI.</t>
  </si>
  <si>
    <t>RIMBORSO SPESE PER LOCALE ASS. SOCIALE.</t>
  </si>
  <si>
    <t>RIMBORSO SPESE APPARTAMENTO.</t>
  </si>
  <si>
    <t>CONCORSI E RIMBORSI O RECUPERI VARI, NON PREVISTI NELLA PRESENTE CATEGORIA. RIMBORSO IMPOSTA DI REGISTRO.</t>
  </si>
  <si>
    <t>IMPOSTA DI REGISTRO CARBONE.</t>
  </si>
  <si>
    <t>CONCORSI E RIMBORSI O RECUPERI VARI, NON PREVISTI NELLA PRESENTE CATEGORIA - vedi cap. 5020/2015.</t>
  </si>
  <si>
    <t>RIMBORSO DA PARTE DEL COMPRENSORIO DEI COSTI INDICATI NEL PIANO FINANZIARIO PER LA T.I.A..</t>
  </si>
  <si>
    <t>ALIENAZIONE A TRATTATIVA PRIVATA DEL TERRENO IDENTIFICATO DALLA P.F. 1597/2 IN C.C. BORZAGO.</t>
  </si>
  <si>
    <t>CONTRIBUTO DALLA P.A.T. PER ACQUEDOTTO 'RONCOL' A FISTO</t>
  </si>
  <si>
    <t>APPROVAZIONE PROGETTAZIONE ESECUTIVA E RELATIVO APPALTO DEI LAVORI PER LA REALIZZAZIONE DEL NODO DI RETE CON ANNESSO MAGAZZINO E NUOVO ACCESSO AL CIMITERO.</t>
  </si>
  <si>
    <t>CONTRIBUTI DALLA PROVINCIA  PER P.ED.239 C.C. BORZAGO</t>
  </si>
  <si>
    <t>1. CONTRIBUTO DELLA P.A.T. PER 4.O LOTTO STRADE  INTERNE.</t>
  </si>
  <si>
    <t xml:space="preserve">PROGETTO ESECUTIVO RIDEFINIZIONE INCROCIO VIA LICIOLA E S.S. 239 E  REALIZZAZIONE MARCIAPIEDE. </t>
  </si>
  <si>
    <t>FONDO PER GLI INVESTIMENTI BUDGET - FINANZIAMENTO CAP. 3028.</t>
  </si>
  <si>
    <t>FONDO PER GLI INVESTIMENTI BUDGET - FINANZIAMENTO CAP. 3266.</t>
  </si>
  <si>
    <t>EROGAZIONE CONTRIBUTO STRAORDINARIO ALL'ASSOCIAZIONE PRO LOCO DI SPIAZZO PER L'ANNO 2012.</t>
  </si>
  <si>
    <t>ACQUISTO PARCO GIOCHI.</t>
  </si>
  <si>
    <t>FONDO PER GLI INVESTIMENTI BUDGET - FINANZIAMENTO PARZIALE MANUTENZIONE STRAORDINARIA FONTANE.</t>
  </si>
  <si>
    <t>ACCERTAMENTI PROVVISORI SU UTILIZZO BUDGET.</t>
  </si>
  <si>
    <t>FONDO PER GLI INVESTIMENTI BUDGET - PARZIALE FINANZIAMENTO CAPP. 3028/3682/3388/3610 E 3393.</t>
  </si>
  <si>
    <t>FONDO PER GLI INVESTIMENTI - QUOTA ANNUALE</t>
  </si>
  <si>
    <t>FONDO PER GLI INVESTIMENTI - QUOTA ANNUALE.</t>
  </si>
  <si>
    <t>F.NDO INV. MINORI ANNO 2015.</t>
  </si>
  <si>
    <t>FORNITURA ESEGUITA IN ATTESA DI FATTURAZIONE</t>
  </si>
  <si>
    <t xml:space="preserve">PRATICA CONCLUSA IN ATTESA DI PAGAMENTO ONERI DI REGISTRAZIONE DEL G.N.  </t>
  </si>
  <si>
    <t>IN LIQUIDAZIONE</t>
  </si>
  <si>
    <t>IMPEGNO DI SPESA E LIQUIDAZIONE IND. ART. 13 ACCORDO DI SETTORE 2006-2009 ANNO 2015</t>
  </si>
  <si>
    <t>SALDO CONTRIBUTO ORDINARIO IN EROGAZIONE</t>
  </si>
  <si>
    <t>CONTRIBUTI CPDEL C/ENTE SU FOREG ANNO 2015</t>
  </si>
  <si>
    <t>GARA AGGIUDICATA DA PARTE DELLA P.A.T. IN ATTESA DI RICHIESTA DI EROGAZIONE</t>
  </si>
  <si>
    <t>CONTRIBUTO IN ATTESA DI RENDICONTAZIONE</t>
  </si>
  <si>
    <t>SI/NO</t>
  </si>
  <si>
    <t xml:space="preserve">SI </t>
  </si>
  <si>
    <t>LAVORI ESEGUITI</t>
  </si>
  <si>
    <t>Mantenuto a residuo
sì / no (ESIGIBILITA' AL 31/12/2015)</t>
  </si>
  <si>
    <t>T.A.R.S.U. ANNO 2003</t>
  </si>
  <si>
    <t>T.A.R.S.U. ANNO 2005</t>
  </si>
  <si>
    <t>T.A.R.SU. ANNO 2006</t>
  </si>
  <si>
    <t>DETERMINAZIONE FO.R.E.G. ANNO 2015: IMPEGNO DI SPESA</t>
  </si>
  <si>
    <t>FONDO AREA DIRETTIVA PER L'ANNO 2015: IMPEGNO DI SPESA</t>
  </si>
  <si>
    <t>CONTRIBUTI CPDEL C/ENTE RELATIVI A FONDO AREA DIRETTIVA ANNO 2015</t>
  </si>
  <si>
    <t>IMPEGNO DI SPESA E LIQUIDAZIONE IND. ART. 13 ACCORDO DI SETTORE 2006-2009 - ANNO 2015</t>
  </si>
  <si>
    <t>CONTRIBUTI CPDEL C/ENTE SU IND. DI RISULTATO ANNO 2015</t>
  </si>
  <si>
    <t>CONTRIBUTI CPDEL C/ENTE RELATIVI AL FOREG ANNO 2015</t>
  </si>
  <si>
    <t>CONTRIBUTI C/ENTE SU IND. DI RISULTATO ANNO 2015</t>
  </si>
  <si>
    <t>CONTRIBUTI CPDEL C/ENTE RELATIVI AL FOREG 2015</t>
  </si>
  <si>
    <t>CONTRIBUTI C/ENTE SUL IND. DI RISULTATO ANNO 2015</t>
  </si>
  <si>
    <t>CONTRIBUTI CPDEL C/ENTE RELATIVI ALL'IND. DI AREA DIRETTIVA ANNO 2015</t>
  </si>
  <si>
    <t>ART. 98 DEL VIGENTE CCPL - ATTRIBUZIONE RETRIBUZIONE DI RISULTATO PER L'ANNO 2015 AL SEGRETARIO COMUNALE</t>
  </si>
  <si>
    <t>QUOTA DI IND. DI RISULTATO ANNO 2015</t>
  </si>
  <si>
    <t>AFFIDAMENTO INCARICO FORNITURA APPLICATIVO 'MODULO TASI' ALLA DITTA EMMETRE S.R.L.</t>
  </si>
  <si>
    <t>REGOLARIZZAZIONE DELL'INTESTAZIONE TAVOLARE DEI BENI APPARTENENTI AL COMUNE DI SPIAZZO</t>
  </si>
  <si>
    <t>REGOLAMENTO SOVRACOMNUALE DISCIPLINA RACCOLTA FUNGHI. TRASFERIMENTO QUOTA ALL'A.S.U.C. DI FISTO RELATIVA ALL'ANNO 2015</t>
  </si>
  <si>
    <t>AUTORIZZAZIONE SPESE A CALCOLO CORSO PRESSO INFORMATICA TRENTINA</t>
  </si>
  <si>
    <t>CONTRIBUTI C/CPDEL SU IND. ART. 13 ACCORDO DI SETTORE 2006-2009 - ANNO 2015</t>
  </si>
  <si>
    <t>QUOTA IND. DI RISULTATO ANNO 2015</t>
  </si>
  <si>
    <t>EROGAZIONE CONTRIBUTO ORDINARIO AL CORPO DEI VV.FF. DI SPIAZZO ANNO 2015</t>
  </si>
  <si>
    <t>CONVENZIONE GESTIONE BIBLIOTECA ANNO 2015</t>
  </si>
  <si>
    <t>PROGETTO MOBILITA' VACANZE</t>
  </si>
  <si>
    <t>APPROVAZIONE PIANO ATTIVITA' PER FUNZIONAMENTO UNIVERSITA' DELLA TERZA ETA' E DEL TEMPO DISPONIBILE 2015/2016</t>
  </si>
  <si>
    <t>PIANO GIOVANI DI ZONA DELLA VAL RENDENA E DELLA BUSA DI TIONE DI TRENTO PER L'ANNO 2014 - IMPEGNO DI SPESA</t>
  </si>
  <si>
    <t>PIANO GIOVANI DIZONA DELLA VAL RENDENA E DELLA BUSA DI TIONE PER L'ANNO 2015 - IMPEGNO DI SPESA</t>
  </si>
  <si>
    <t>LIQUIDAZIONE GETTONI C.E.C. ANNO 2015</t>
  </si>
  <si>
    <t>RIPARTO DEL CANONE O DIRITTO DELL'ENTE GESTORE DEL SERVIZIO DI DEPURAZIONE - RILEVANTE AI FINI I.V.A.</t>
  </si>
  <si>
    <t>AFFIDO DEL SERVIZIO DI SGOMBERO NEVE NELL'ABITATO DI SPIAZZO PER LE STAGIONI INVERNALI 2013/2014 E 2014/2015</t>
  </si>
  <si>
    <t>I.R.A.P. SU FOREG 2015</t>
  </si>
  <si>
    <t>I.R.A.P. SU IND. ART. 13 ACCORDO DI SETTORE 2006-2009 ANNO 2015</t>
  </si>
  <si>
    <t>I.R.A.P. SU IND. DI RISULTATO ANNO 2015</t>
  </si>
  <si>
    <t>I.R.A.P. SU FOREG. 2015</t>
  </si>
  <si>
    <t>I.R.A.P. SU IND. AREA DIRETTIVA ANNO 2015</t>
  </si>
  <si>
    <t>I.R.A.P. SU IND. ARA DIRETTIVA ANNO 2015</t>
  </si>
  <si>
    <t>I.R.A.P. SU IND. ART. 13 ACCORDO DI SETTORE 2006-2009 - ANNO 2015</t>
  </si>
  <si>
    <t>RESTITUZIONE QUOTE INESIGIBILI ENTRATE DIVERSE - ADD. ERARIALE T.A.R.E.S. ANNO 2013</t>
  </si>
  <si>
    <t>COMPARTECIPAZIONE AL FONDO DI SOLIDARIETA'</t>
  </si>
  <si>
    <t>INCARICO AL DR. FILIPPI PER PROGETTAZIONE DEFINITIVA ED ESECUTIVA PER OPERE DI MESSA IN SICUREZZA</t>
  </si>
  <si>
    <t>INCARICO DI REDAZIONE DELLA PROGETTAZIONE DEFINITIVA ALL'ARCH. ZOCCATELLI PER NUOVO ASILO NIDO</t>
  </si>
  <si>
    <t>FONDO STRATEGICO</t>
  </si>
  <si>
    <t>RICORSO AL TRIBUNALE SUPERIORE DELLE ACQUE PUBBLICHE IN ROMA - INCARICO ALL'AVVOCATURA GENERALE DELLO STATO</t>
  </si>
  <si>
    <t>IMPEGNO DI SPESA PER ASSUNZIONE A CARICO DEL BILANCIO COMUNALE DELLA QUOTA RELATIVA ALLA SPESA PER ACQUISTO AUTOBOTTE</t>
  </si>
  <si>
    <t>ADEGUAMENTO DELL'IMPIANTO FOTOVOLTAICO</t>
  </si>
  <si>
    <t>APPROVAZIONE PERIZIA DI SPESA PER L'INTERVENTO DI DEMOLIZIONE DELL'EDIFICIO P.ED. 57 IN C.C. MORTASO</t>
  </si>
  <si>
    <t>ACQUISTO PARTICELLE LIMITROFI ALLA STRADA FISTO CHES</t>
  </si>
  <si>
    <t>APPROVAZIONE A TUTTI GLI EFFETTI DEL PROGETTO ESECUTIVO PER LA MESSA IN SICUREZZA DELL'ABITATO DI SPIAZZO</t>
  </si>
  <si>
    <t>INCARICO AL GEOLOGO PASQUAZZO E ING. FILIPPI PER REDAZIONE FASCICOLO 'ANALISI DEL RISCHIO GEOLOGICO'</t>
  </si>
  <si>
    <t>APPROVAZIONE A TUTTI GLI EFFETTI DEL PROGETTO ESECUTIVO PER IL COMPLETAMENTO DELLA MESSA IN SICUREZZA DELL'ABITATO DI SPIAZZO</t>
  </si>
  <si>
    <t>INCARICO PER IL SERVIZIO DI CONSULENZA PER SUPERVISIONE DEL PIANO ATTUATIVO DI INIZIATIVA PRIVATA IN LOCALITA 'eX ILLE' AL CONSORZIO DEI COMUNI TRENTINI</t>
  </si>
  <si>
    <t>INCARICO AL TECNICO ARCH. REMO ZULBERTI PER PREDISPOZIONE VARIANTE P.R.G. PER AMPLIAMENTO DELL'AREA DESTINATA ALLA CENTRALE DI TELERISCALDAMENTO</t>
  </si>
  <si>
    <t>ACQUISTO CONTATORI IDRAULICI DALLA DITTA STIP TRENTINA S.R.L. DI ZUCLO (TN)</t>
  </si>
  <si>
    <t>INTERVENTI DI MANUTENZIONE ORDINARIA PRESSO IL MINERALIZZATORE DELL'ACQUEDOTTO TOF TORT</t>
  </si>
  <si>
    <t>APPROVAZIONE A TUTTI GLI EFFETTI DEL PROGETTO ESECUTIVO DEI LAVORI PER IL RIFACIMENTO DELL'ACQUEDOTTO COMUNALE BORZAGO - MORTASO E FISTO</t>
  </si>
  <si>
    <t>INCARICO AL DR. PEDERZOLLI PER LA PROGETTAZIONE DEL COMPLETAMENTO DELLA FOGNATURA COMUNALE</t>
  </si>
  <si>
    <t>IMPEGNO DI SPESA CONCERNENTE LE INDENNITA' PER SERVITU' E OCCUPAZIONI RELATIVE AL COMPLETAMENTO DELLA FOGNATURA COMUNALE NELL'ABITATO DI MORTASO</t>
  </si>
  <si>
    <t>APPROVAZIONE PROGETTO PER EFFICIENZA ENERGETICA</t>
  </si>
  <si>
    <t>AFFIDO LAVORI DI MANUTENZIONE STRAORDINARIA PRESSO LA PISCINA COMUNALE</t>
  </si>
  <si>
    <t>AFFIDO LAVORI VARI DI MANUTENZIONE STRAORDINARIA PRESSO LA PISCINA COMUNALE</t>
  </si>
  <si>
    <t>APPROVAZIONE A TUTTI GLI EFFETTI DEL PROGETTO DI VARIANTE PER REALIZZAZIONE NODO DI RETE E AFFIDO LAVORI</t>
  </si>
  <si>
    <t>INCARICO ARCH. REMO ZULBERTI PER LAVORI DI RESTAURO DELLE MURA PERIMETRALI DELLE LAPIDI STORICHE E DEI VIALI</t>
  </si>
  <si>
    <t>LAVORI DI RESTAURO DELLE MURA PERIMETRALI DELLE LAPIDI STORICHE E DEI VIALI DEL CIMITERO - APPROVAZIONE PROGETTO</t>
  </si>
  <si>
    <t>LAVORI DI REALIZZAZIONE I^ STRALCIO DEL 4^ LOTTO STRADE INTERNE</t>
  </si>
  <si>
    <t>INCARICO LAVORI ILLUMINAZIONE MORTASO COOPERATIVA IL GIGLIO</t>
  </si>
  <si>
    <t>LAVORI DI ADEGUAMENTO E COMPLETAMENTO DELL'ILL. PUBBLICA - APPROVAZIONE PROGETTO</t>
  </si>
  <si>
    <t>APPROVAZIONE DEL PROGETTO ESECUTIVO DI RIDEFINIZIONE DELL'INCROCIO TRA VIA LICIOLA E S.S. 239 E REALIZZAZIONE MARCIAPIEDE</t>
  </si>
  <si>
    <t>AFFIDO LAVORI DI MANUTENZIONE PAVIMENTAZIONI BITUMISONE IN FRAZ. BORZAGO ALL'IMPRESA MAZZOTTI S.P.A.</t>
  </si>
  <si>
    <t>ACQUISTO PIANTE DA FRUTTO, PICCOLI FRUTTI E PAINTINE PER IL NIDO D'INFANZIA SOVRACOMUNALE</t>
  </si>
  <si>
    <t>RUOLO EQUITALIA</t>
  </si>
  <si>
    <t>CONTRIBUTO P.A.T. SU F.O.R.E.G. 2015</t>
  </si>
  <si>
    <t>Cronoprogramma: In presenza di una obbligazione giuridicamente perfezionata, si procederà a reaccertare l'importo. In questo caso, qual'è la previsione, anno per anno, degli importi che si renderanno esigibili come incassi?</t>
  </si>
  <si>
    <t>CONTRIBUTO DALLE A.S.U.C. PER DIPENDENTE</t>
  </si>
  <si>
    <t>CONTRIBUTI DAGLI ENTI CONVENZIONATI PER LA GESTIONE DELLA PISCINA COMUNALE</t>
  </si>
  <si>
    <t>CONTRIBUTI DAGLI ENTI CONVENZIONATI PER LA GESTIONE DELLA PISCINA COMUNALE - PERIODO SETTEMBRE - DICEMBRE</t>
  </si>
  <si>
    <t>PROGETTO SOVRACOMUNALE INTERVENTO 19 ANNO 2014</t>
  </si>
  <si>
    <t>APPROVAZIONE PROGETTO INTERVENTO 19 'PROGETTI PER ACCOMPAGNAMENTO ALL'OCCUPABILITA' ATTRAVERSO LAVORI SOCIALMENTE UTILI'</t>
  </si>
  <si>
    <t>TRASFERIMENTO SOMME DERIVANTI DALLE SANZIONI INERENTI IL CODICE DELLA STRADA</t>
  </si>
  <si>
    <t>PROVENTI DALLA GESTIONE DEL SERVIZIO NECROSCOPICO - CIMITERIALE</t>
  </si>
  <si>
    <t>SERVIZIO RESO IN ATTESA DI PAGAMENTO</t>
  </si>
  <si>
    <t>FITTI ATTIVI DI FABBRICATI</t>
  </si>
  <si>
    <t>RIMBORSO SPESE PER LOCALE ASS. SOCIALE</t>
  </si>
  <si>
    <t>RIMBORSO SPESE APPARTAMENTO CASA FRAZIONALE BORZAGO</t>
  </si>
  <si>
    <t>CONCORSI E RIMBORSI O RECUPERI VARI, NON PREVISTI NELLA PRESENTE CATEGORIA - RIMBORSO IMPOSTA DI REGISTRO</t>
  </si>
  <si>
    <t>IMPOSTA IMMOBILIARE SEMPLICE</t>
  </si>
  <si>
    <t>IMPORTO SOLLECITATO</t>
  </si>
  <si>
    <t>IMPORTO DI COMPETENZA</t>
  </si>
  <si>
    <t>T.A.R.S.U. ANNO 2004</t>
  </si>
  <si>
    <t xml:space="preserve">IMPOSTA COMUNALE SULLA PUBBLICITA' </t>
  </si>
  <si>
    <t>CONTRIBUTO P.A.T. PER FINANZIAMENTO OPERE PUBBLICHE</t>
  </si>
  <si>
    <t>CONTRIBUTI IN ATTESA DI EROGAZIONE</t>
  </si>
  <si>
    <t>CONTRIBUTO IN ATTESA DI EROGAZIONE</t>
  </si>
  <si>
    <t>SOMME IN ATTESA DI EROGAZIONE</t>
  </si>
  <si>
    <t>SERVIZIO RESO IMPORTI IN ATTESA DI PAGAMENTO DA PARTE DEGLI UTENTI</t>
  </si>
  <si>
    <t>PROVENTI DALLA GESTIONE DEL SERVIZIO DI ASILO NIDO SOVRACOMUNALE (RETTE)</t>
  </si>
  <si>
    <t>PROVENTI PER IL RILASCIO DEI PERMESSI DI RACCOLTA FUNGHI</t>
  </si>
  <si>
    <t>CANONE DI LOCAZIONE IN ATTESA DI PAGAMENTO</t>
  </si>
  <si>
    <t>CONCORSI E RIMBORSI O RECUPERI VARI, NON PREVISTI NELLA PRESENTE CATEGORIA (CAP. 5020/2015).</t>
  </si>
  <si>
    <t>RESTITUZIONE DI SOMME - GIRO INTERNO</t>
  </si>
  <si>
    <t>RIMBORSO DA PARTE DELLA COMUNITA' DEI COSTI INDICATI NEL PIANO FINANZIARIO PER LA T.I.A.</t>
  </si>
  <si>
    <t>ALIENAZIONE A TRATTATIVA PRIVATA DEL TERRENO IDENTIFICATO DALLA P.F. 1597/2 IN C.C. BORZAGO</t>
  </si>
  <si>
    <t>FONDO DI ROTAZIONE - FINANZIAMENTO VARIANTE REALIZZAZIONE STAZIONE PER RETI TELEMATICHE PROVINCIALI E MAGAZZINO COMUNALE</t>
  </si>
  <si>
    <t>FONDO DI ROTAZIONE PARZIALE FINANZIAMENTO REALIZZAZIONE CENTRALINA IDROELETTRICA</t>
  </si>
  <si>
    <t>FONDO DI ROTAZIONE PARZIALE FINANZIAMENTO NUOVO CENTRO NATATORIO</t>
  </si>
  <si>
    <t>SOMME DA RICHIEDERE</t>
  </si>
  <si>
    <t>AFFIDO INCARICO ALLA GEAS S.P.A. PER STESURA MODULO PAU</t>
  </si>
  <si>
    <t>CONTRIBUTO DELLA P.A.T. PER 4^ LOTTO STRADE  INTERNE</t>
  </si>
  <si>
    <t>CONTRIBUTO PAT - OPERA DELEGATA REALIZZAZIONE DI UN MARCIAPIEDE LUNGO LA S.S. 239 IN FRAZIONE MORTASO</t>
  </si>
  <si>
    <t>CONTRIBUTO PAT - MESSA IN SICUREZZA DELL'ABITATO DI SPIAZZO</t>
  </si>
  <si>
    <t xml:space="preserve">CONTRIBUTO PAT PER COMPLETAMENTO DELLA FOGNATURA COMUNALE NELL'ABITATO DI MORTASO </t>
  </si>
  <si>
    <t>CONTRIBUTO PAT - COMPLETAMENTO DELLA MESSA IN SICUREZZA DELL'ABITATO DI SPIAZZO</t>
  </si>
  <si>
    <t xml:space="preserve">FONDO PER GLI INVESTIMENTI - BUDGET: RIDEFINIZIONE INCROCIO VIA LICIOLA E S.S. 239 E  REALIZZAZIONE MARCIAPIEDE </t>
  </si>
  <si>
    <t>FONDO PER GLI INVESTIMENTI BUDGET - FINANZIAMENTO CAP. 3028</t>
  </si>
  <si>
    <t>FONDO PER GLI INVESTIMENTI BUDGET - FINANZIAMENTO CAP. 3266</t>
  </si>
  <si>
    <t xml:space="preserve">FONDO PER GLI INVESTIMENTI BUDGET - RIFACIMENTO DEL PONTE SUL RIO VAGUGN IN C.C. MORTASO I^ SULLA P.F. 1679/2 </t>
  </si>
  <si>
    <t xml:space="preserve">FONDO PER GLI INVESTIMENTI BUDGET - FINANZIAMENTO CONTRIBUTO STRAORDINARIO ALL'ASSOCIAZIONE PRO LOCO DI SPIAZZO </t>
  </si>
  <si>
    <t>FONDO PER GLI INVESTIMENTI BUDGET - ACQUISTO PARCO GIOCHI</t>
  </si>
  <si>
    <t>FONDO PER GLI INVESTIMENTI BUDGET - FINANZIAMENTO PARZIALE MANUTENZIONE STRAORDINARIA FONTANE</t>
  </si>
  <si>
    <t xml:space="preserve">FONDO PER GLI INVESTIMENTI BUDGET </t>
  </si>
  <si>
    <t>FONDO PER GLI INVESTIMENTI BUDGET - COMPLETAMENTO DELLA MESSA IN SICUREZZA DELL'ABITATO DI SPIAZZO</t>
  </si>
  <si>
    <t xml:space="preserve">CONTRIBUTO P.A.T. - COMPLETAMENTO DELLA FOGNATURA COMUNALE NELL'ABITATO DI MORTASO </t>
  </si>
  <si>
    <t>CONTRIBUTO P.A.T. - RIFACIMENTO DELL'ACQUEDOTTO COMUNALE BORZAGO - MORTASO E FISTO</t>
  </si>
  <si>
    <t>FONDO INV. MINORI ANNO 2014</t>
  </si>
  <si>
    <t>FONDO INV. MINORI ANNO 2015</t>
  </si>
  <si>
    <t>FONDO INV. MINORI ANNO 2013</t>
  </si>
  <si>
    <t>SOMMA IN ATTESA DI PAGAMENTO</t>
  </si>
  <si>
    <t>I.V.A. A DEBITO NON VERSATA DA COMPENSARE CON GIRO INTERNO</t>
  </si>
  <si>
    <t>SERVIZIO RESO IMPORTO DA EROGARE PREVIO RENDICONTO DA PARTE DEL COMUNE DI PINZOLO</t>
  </si>
  <si>
    <t>SERVIZIO RESO - IMPORTO DA EROGARE PREVIO RENDICONTO DA PARTE DEL COMUNE DI PINZOLO</t>
  </si>
  <si>
    <t>SERVIZIO RESO - IMPORTO DA EROGARE PREVIO RENDICONTO DA PARTE DELLA FONDAZIONE DE MARCHI</t>
  </si>
  <si>
    <t>Reimputazione su 2016 con F.P.V.</t>
  </si>
  <si>
    <t>Residuo certo</t>
  </si>
  <si>
    <t>Residuo eliminato</t>
  </si>
  <si>
    <t>TARSU 2004</t>
  </si>
  <si>
    <t>TARSU 2005</t>
  </si>
  <si>
    <t>TARSU 2006</t>
  </si>
  <si>
    <t>RETTE ASILO</t>
  </si>
  <si>
    <t>SERVIZIO CIMITERIALE</t>
  </si>
  <si>
    <t>FONDO DI ROTAZIONE PER PISCINA</t>
  </si>
  <si>
    <t>FONDO DI ROTAZIONE PER CENTRALE IDROELETTRICA</t>
  </si>
  <si>
    <t>CONTRIBUTI PAT SU OPERA DELEGATO MARCIAPIEDE MORTASO</t>
  </si>
  <si>
    <t>TOTALE</t>
  </si>
  <si>
    <t>LAVORI</t>
  </si>
  <si>
    <t>ONERI PER LA SICUREZZA</t>
  </si>
  <si>
    <t>ECONOMIE</t>
  </si>
  <si>
    <t>IMPREVISTI</t>
  </si>
  <si>
    <t>RISCHIO GEOLOGICO</t>
  </si>
  <si>
    <t>PROGETTO</t>
  </si>
  <si>
    <t>D.L. CONTABILITA'</t>
  </si>
  <si>
    <t>INARCASSA 2%</t>
  </si>
  <si>
    <t>INARCASSA 4%</t>
  </si>
  <si>
    <t>RELAZIONE GEOLOGICA INGEGNERE</t>
  </si>
  <si>
    <t>RELAZIONE GEOLOGICA GEOLOGO</t>
  </si>
  <si>
    <t>COLLAUDO</t>
  </si>
  <si>
    <t>I.V.A. SUI LAVORI</t>
  </si>
  <si>
    <t>I.V.A. SU SPESE TECNICHE</t>
  </si>
  <si>
    <t>ARROTONDAMENTO</t>
  </si>
  <si>
    <t>SOMME A DISPOSIZIONE</t>
  </si>
  <si>
    <t>FINANZIAMENTO:</t>
  </si>
  <si>
    <t>BUDGET 2006-2010</t>
  </si>
  <si>
    <t>BUDGET 2011-2015</t>
  </si>
  <si>
    <t>CONTRIBUTO PAT</t>
  </si>
  <si>
    <t xml:space="preserve">IMPORTO </t>
  </si>
  <si>
    <t>DIFF.</t>
  </si>
  <si>
    <t>SPESA AMMESSA A CONTRIBUTO</t>
  </si>
  <si>
    <t>CONTRIBUTO PARI AL 75%</t>
  </si>
  <si>
    <t>IMPORTI</t>
  </si>
  <si>
    <t>CONTRATTI</t>
  </si>
  <si>
    <t>MANDATI</t>
  </si>
  <si>
    <t>DIRITTI ANAC</t>
  </si>
  <si>
    <t>GIA' INTROITATO</t>
  </si>
  <si>
    <t>DA REIMPUTARE</t>
  </si>
  <si>
    <t>A RESIDUO</t>
  </si>
  <si>
    <t>PRESTAZIONE ESEGUITA MA NON FATTURATA € 634,40.-</t>
  </si>
  <si>
    <t>MESSA IN SICUREZZA 2^ LOTTO</t>
  </si>
  <si>
    <t>MESSA IN SICUREZZA 1^ LOTTO</t>
  </si>
  <si>
    <t>SPESE TECNICHE</t>
  </si>
  <si>
    <t>INARCASSA</t>
  </si>
  <si>
    <t>STUDIO GEOLOGICO</t>
  </si>
  <si>
    <t>CASSA GEOLOGO</t>
  </si>
  <si>
    <t>IVA SUI LAVORI</t>
  </si>
  <si>
    <t>IVA SU SPESE TECNICHE</t>
  </si>
  <si>
    <t>ESPROPRI</t>
  </si>
  <si>
    <t>AVANZO DI AMMINISTRAZIONE</t>
  </si>
  <si>
    <t>CONTRIBUTO PARI ALL'80%</t>
  </si>
  <si>
    <t>COLLAUDO IN CORSO D'OPERA + IRAP</t>
  </si>
  <si>
    <t>NODO DI RETE</t>
  </si>
  <si>
    <t>SPESE AMMINISTRATIVE</t>
  </si>
  <si>
    <t>SPESE PER PERIZIA</t>
  </si>
  <si>
    <t>ONERI 4%</t>
  </si>
  <si>
    <t>RIACCERTAMENTO STRAORDINARIO DEI RESIDUI (ARMONIZZAZIONE CONTABILE)</t>
  </si>
  <si>
    <t>AVANZO ACCANTONATO</t>
  </si>
  <si>
    <t>FONDO CREDITI DI DUBBIA ESIGIBILITA'</t>
  </si>
  <si>
    <t>AVANZO VINCOLATO</t>
  </si>
  <si>
    <t>SOMME PER OPERE DI URBANIZZAZIONE PRIMARIA E SECONDARIA</t>
  </si>
  <si>
    <t>SOMME PER SERVIZIO DI ASILO NIDO</t>
  </si>
  <si>
    <t>SOMME PER RIPIANO PERDITA D'ESERCIZIO</t>
  </si>
  <si>
    <t>AVANZO FIN. INVESTIMENTI</t>
  </si>
  <si>
    <t>EX F.I.M.</t>
  </si>
  <si>
    <t xml:space="preserve">AVANZO DI AMMINISTRAZIONE </t>
  </si>
  <si>
    <t>DA RIACCERTAMENTO</t>
  </si>
  <si>
    <t>DA RENDICONTO</t>
  </si>
  <si>
    <t>AVANZO NON VINCOLATO</t>
  </si>
  <si>
    <t>DA SOVRACANONI B.I.M.</t>
  </si>
  <si>
    <t>RESIDUI ELIMINATI ATTIVI E PASSIVI</t>
  </si>
  <si>
    <t>DA BUDGET</t>
  </si>
  <si>
    <t>TOTALE AVANZO ACCANTONATO</t>
  </si>
  <si>
    <t>TOTALE AVANZO VINCOLATO</t>
  </si>
  <si>
    <t>TOTALE AVANZO FIN. INVESTIMENTI</t>
  </si>
  <si>
    <t xml:space="preserve">SOMME PER TITOLO 2^ (SOVRACANONI)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</si>
</sst>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fornian FB"/>
      <family val="2"/>
    </font>
    <font>
      <sz val="26"/>
      <color theme="1"/>
      <name val="Calibri"/>
      <family val="2"/>
      <scheme val="minor"/>
    </font>
    <font>
      <b/>
      <sz val="26"/>
      <color indexed="8"/>
      <name val="Calibri"/>
      <family val="2"/>
      <scheme val="minor"/>
    </font>
    <font>
      <sz val="26"/>
      <color indexed="8"/>
      <name val="Calibri"/>
      <family val="2"/>
      <scheme val="minor"/>
    </font>
    <font>
      <b/>
      <sz val="26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26"/>
      <color theme="1"/>
      <name val="Calibri Light"/>
      <family val="2"/>
    </font>
    <font>
      <b/>
      <sz val="26"/>
      <color indexed="8"/>
      <name val="Calibri"/>
      <family val="2"/>
    </font>
    <font>
      <sz val="26"/>
      <color indexed="8"/>
      <name val="Calibri"/>
      <family val="2"/>
    </font>
    <font>
      <sz val="26"/>
      <color theme="1"/>
      <name val="Calibri"/>
      <family val="2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26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sz val="12"/>
      <color rgb="FF00B0F0"/>
      <name val="Calibri"/>
      <family val="2"/>
      <scheme val="minor"/>
    </font>
    <font>
      <b/>
      <i/>
      <sz val="12"/>
      <color rgb="FF00B05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i/>
      <sz val="12"/>
      <color rgb="FF7030A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4" fontId="0" fillId="0" borderId="0" xfId="0" applyNumberForma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4" fontId="19" fillId="0" borderId="0" xfId="0" applyNumberFormat="1" applyFont="1" applyAlignment="1">
      <alignment vertical="center"/>
    </xf>
    <xf numFmtId="0" fontId="19" fillId="0" borderId="11" xfId="0" applyFont="1" applyBorder="1" applyAlignment="1">
      <alignment vertical="center"/>
    </xf>
    <xf numFmtId="43" fontId="19" fillId="0" borderId="11" xfId="43" applyFont="1" applyBorder="1" applyAlignment="1">
      <alignment vertical="center"/>
    </xf>
    <xf numFmtId="4" fontId="19" fillId="0" borderId="11" xfId="0" applyNumberFormat="1" applyFont="1" applyBorder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1" xfId="0" applyFont="1" applyBorder="1" applyAlignment="1">
      <alignment horizontal="justify" vertical="center"/>
    </xf>
    <xf numFmtId="0" fontId="19" fillId="0" borderId="11" xfId="0" applyFont="1" applyBorder="1" applyAlignment="1">
      <alignment horizontal="right" vertical="center"/>
    </xf>
    <xf numFmtId="4" fontId="19" fillId="0" borderId="11" xfId="0" applyNumberFormat="1" applyFont="1" applyBorder="1" applyAlignment="1">
      <alignment horizontal="right" vertical="center"/>
    </xf>
    <xf numFmtId="0" fontId="23" fillId="0" borderId="11" xfId="0" applyFont="1" applyBorder="1" applyAlignment="1">
      <alignment horizontal="justify" vertical="center" wrapText="1"/>
    </xf>
    <xf numFmtId="0" fontId="19" fillId="0" borderId="11" xfId="0" applyFont="1" applyBorder="1" applyAlignment="1">
      <alignment horizontal="justify" vertical="center" wrapText="1"/>
    </xf>
    <xf numFmtId="0" fontId="24" fillId="0" borderId="0" xfId="0" applyFont="1" applyAlignment="1">
      <alignment vertical="center"/>
    </xf>
    <xf numFmtId="0" fontId="24" fillId="0" borderId="0" xfId="0" applyFont="1" applyAlignment="1">
      <alignment vertical="center" wrapText="1"/>
    </xf>
    <xf numFmtId="4" fontId="24" fillId="0" borderId="0" xfId="0" applyNumberFormat="1" applyFont="1" applyAlignment="1">
      <alignment vertical="center"/>
    </xf>
    <xf numFmtId="0" fontId="27" fillId="0" borderId="11" xfId="0" applyFont="1" applyBorder="1" applyAlignment="1">
      <alignment vertical="center"/>
    </xf>
    <xf numFmtId="0" fontId="27" fillId="0" borderId="11" xfId="0" applyFont="1" applyBorder="1" applyAlignment="1">
      <alignment vertical="center" wrapText="1"/>
    </xf>
    <xf numFmtId="4" fontId="27" fillId="0" borderId="11" xfId="0" applyNumberFormat="1" applyFont="1" applyBorder="1" applyAlignment="1">
      <alignment vertical="center"/>
    </xf>
    <xf numFmtId="0" fontId="19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justify" vertical="center"/>
    </xf>
    <xf numFmtId="0" fontId="19" fillId="0" borderId="14" xfId="0" applyFont="1" applyBorder="1" applyAlignment="1">
      <alignment horizontal="justify" vertical="center"/>
    </xf>
    <xf numFmtId="4" fontId="0" fillId="0" borderId="0" xfId="0" applyNumberFormat="1"/>
    <xf numFmtId="0" fontId="19" fillId="0" borderId="11" xfId="0" applyFont="1" applyBorder="1" applyAlignment="1">
      <alignment horizontal="justify" vertical="justify" wrapText="1"/>
    </xf>
    <xf numFmtId="2" fontId="19" fillId="0" borderId="0" xfId="0" applyNumberFormat="1" applyFont="1" applyAlignment="1">
      <alignment horizontal="right" vertical="center"/>
    </xf>
    <xf numFmtId="0" fontId="27" fillId="0" borderId="11" xfId="0" applyFont="1" applyBorder="1" applyAlignment="1">
      <alignment horizontal="center" vertical="center"/>
    </xf>
    <xf numFmtId="4" fontId="27" fillId="0" borderId="11" xfId="0" applyNumberFormat="1" applyFont="1" applyBorder="1" applyAlignment="1">
      <alignment horizontal="right" vertical="center"/>
    </xf>
    <xf numFmtId="9" fontId="27" fillId="0" borderId="11" xfId="44" applyFont="1" applyBorder="1" applyAlignment="1">
      <alignment vertical="center" wrapText="1"/>
    </xf>
    <xf numFmtId="0" fontId="27" fillId="0" borderId="11" xfId="0" applyFont="1" applyBorder="1" applyAlignment="1">
      <alignment vertical="justify" wrapText="1"/>
    </xf>
    <xf numFmtId="9" fontId="27" fillId="0" borderId="11" xfId="44" applyFont="1" applyBorder="1" applyAlignment="1">
      <alignment vertical="justify" wrapText="1"/>
    </xf>
    <xf numFmtId="0" fontId="0" fillId="0" borderId="15" xfId="0" applyBorder="1"/>
    <xf numFmtId="4" fontId="0" fillId="0" borderId="15" xfId="0" applyNumberFormat="1" applyBorder="1"/>
    <xf numFmtId="0" fontId="0" fillId="0" borderId="15" xfId="0" applyBorder="1" applyAlignment="1">
      <alignment horizontal="center"/>
    </xf>
    <xf numFmtId="0" fontId="28" fillId="0" borderId="15" xfId="0" applyFont="1" applyBorder="1" applyAlignment="1">
      <alignment horizontal="center" vertical="justify"/>
    </xf>
    <xf numFmtId="4" fontId="28" fillId="0" borderId="15" xfId="0" applyNumberFormat="1" applyFont="1" applyBorder="1" applyAlignment="1">
      <alignment horizontal="center" vertical="justify"/>
    </xf>
    <xf numFmtId="4" fontId="28" fillId="0" borderId="15" xfId="0" applyNumberFormat="1" applyFont="1" applyFill="1" applyBorder="1" applyAlignment="1">
      <alignment horizontal="center" vertical="justify"/>
    </xf>
    <xf numFmtId="0" fontId="28" fillId="0" borderId="15" xfId="0" applyFont="1" applyBorder="1" applyAlignment="1">
      <alignment vertical="center"/>
    </xf>
    <xf numFmtId="0" fontId="28" fillId="0" borderId="15" xfId="0" applyFont="1" applyBorder="1" applyAlignment="1">
      <alignment vertical="justify"/>
    </xf>
    <xf numFmtId="4" fontId="28" fillId="0" borderId="15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horizontal="right" vertical="center"/>
    </xf>
    <xf numFmtId="0" fontId="0" fillId="0" borderId="0" xfId="0" applyAlignment="1">
      <alignment horizontal="justify" vertical="center"/>
    </xf>
    <xf numFmtId="0" fontId="0" fillId="0" borderId="15" xfId="0" applyBorder="1" applyAlignment="1">
      <alignment horizontal="center"/>
    </xf>
    <xf numFmtId="0" fontId="28" fillId="0" borderId="15" xfId="0" applyFont="1" applyBorder="1" applyAlignment="1">
      <alignment horizontal="justify" vertical="justify"/>
    </xf>
    <xf numFmtId="0" fontId="28" fillId="0" borderId="15" xfId="0" applyFont="1" applyBorder="1" applyAlignment="1">
      <alignment horizontal="justify" vertical="center"/>
    </xf>
    <xf numFmtId="4" fontId="28" fillId="0" borderId="15" xfId="0" applyNumberFormat="1" applyFont="1" applyBorder="1"/>
    <xf numFmtId="0" fontId="0" fillId="0" borderId="0" xfId="0" applyAlignment="1"/>
    <xf numFmtId="0" fontId="0" fillId="0" borderId="15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20" xfId="0" applyBorder="1" applyAlignment="1"/>
    <xf numFmtId="0" fontId="30" fillId="0" borderId="11" xfId="0" applyFont="1" applyBorder="1" applyAlignment="1">
      <alignment horizontal="justify" vertical="center" wrapText="1"/>
    </xf>
    <xf numFmtId="0" fontId="24" fillId="0" borderId="11" xfId="0" applyFont="1" applyBorder="1" applyAlignment="1">
      <alignment vertical="center"/>
    </xf>
    <xf numFmtId="0" fontId="24" fillId="0" borderId="11" xfId="0" applyFont="1" applyBorder="1" applyAlignment="1">
      <alignment vertical="center" wrapText="1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right"/>
    </xf>
    <xf numFmtId="0" fontId="21" fillId="33" borderId="23" xfId="42" applyFont="1" applyFill="1" applyBorder="1" applyAlignment="1" applyProtection="1">
      <alignment horizontal="center" vertical="center" wrapText="1"/>
      <protection locked="0"/>
    </xf>
    <xf numFmtId="0" fontId="20" fillId="0" borderId="23" xfId="42" applyFont="1" applyFill="1" applyBorder="1" applyAlignment="1">
      <alignment horizontal="center" vertical="center"/>
    </xf>
    <xf numFmtId="0" fontId="20" fillId="0" borderId="23" xfId="42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20" fillId="0" borderId="23" xfId="42" applyFont="1" applyBorder="1" applyAlignment="1">
      <alignment horizontal="center" vertical="center" wrapText="1"/>
    </xf>
    <xf numFmtId="0" fontId="21" fillId="33" borderId="23" xfId="42" applyFont="1" applyFill="1" applyBorder="1" applyAlignment="1" applyProtection="1">
      <alignment horizontal="center" vertical="center"/>
      <protection locked="0"/>
    </xf>
    <xf numFmtId="4" fontId="20" fillId="0" borderId="23" xfId="42" applyNumberFormat="1" applyFont="1" applyBorder="1" applyAlignment="1">
      <alignment horizontal="center" vertical="center"/>
    </xf>
    <xf numFmtId="0" fontId="21" fillId="34" borderId="23" xfId="42" applyFont="1" applyFill="1" applyBorder="1" applyAlignment="1" applyProtection="1">
      <alignment horizontal="center" vertical="center" wrapText="1"/>
      <protection locked="0"/>
    </xf>
    <xf numFmtId="0" fontId="21" fillId="34" borderId="23" xfId="42" applyFont="1" applyFill="1" applyBorder="1" applyAlignment="1">
      <alignment horizontal="center" vertical="center" wrapText="1"/>
    </xf>
    <xf numFmtId="0" fontId="25" fillId="0" borderId="14" xfId="42" applyFont="1" applyBorder="1" applyAlignment="1">
      <alignment horizontal="center" vertical="center" wrapText="1"/>
    </xf>
    <xf numFmtId="0" fontId="25" fillId="0" borderId="21" xfId="42" applyFont="1" applyBorder="1" applyAlignment="1">
      <alignment horizontal="center" vertical="center" wrapText="1"/>
    </xf>
    <xf numFmtId="0" fontId="25" fillId="0" borderId="22" xfId="42" applyFont="1" applyBorder="1" applyAlignment="1">
      <alignment horizontal="center" vertical="center" wrapText="1"/>
    </xf>
    <xf numFmtId="0" fontId="25" fillId="0" borderId="12" xfId="42" applyFont="1" applyFill="1" applyBorder="1" applyAlignment="1">
      <alignment horizontal="center" vertical="center"/>
    </xf>
    <xf numFmtId="0" fontId="25" fillId="0" borderId="10" xfId="42" applyFont="1" applyFill="1" applyBorder="1" applyAlignment="1">
      <alignment horizontal="center" vertical="center"/>
    </xf>
    <xf numFmtId="0" fontId="25" fillId="0" borderId="13" xfId="42" applyFont="1" applyFill="1" applyBorder="1" applyAlignment="1">
      <alignment horizontal="center" vertical="center"/>
    </xf>
    <xf numFmtId="0" fontId="25" fillId="0" borderId="12" xfId="42" applyFont="1" applyBorder="1" applyAlignment="1">
      <alignment horizontal="center" vertical="center"/>
    </xf>
    <xf numFmtId="0" fontId="25" fillId="0" borderId="10" xfId="42" applyFont="1" applyBorder="1" applyAlignment="1">
      <alignment horizontal="center" vertical="center"/>
    </xf>
    <xf numFmtId="0" fontId="25" fillId="0" borderId="13" xfId="42" applyFont="1" applyBorder="1" applyAlignment="1">
      <alignment horizontal="center" vertical="center"/>
    </xf>
    <xf numFmtId="0" fontId="25" fillId="0" borderId="12" xfId="42" applyFont="1" applyBorder="1" applyAlignment="1">
      <alignment horizontal="center" vertical="center" wrapText="1"/>
    </xf>
    <xf numFmtId="0" fontId="25" fillId="0" borderId="10" xfId="42" applyFont="1" applyBorder="1" applyAlignment="1">
      <alignment horizontal="center" vertical="center" wrapText="1"/>
    </xf>
    <xf numFmtId="0" fontId="25" fillId="0" borderId="13" xfId="42" applyFont="1" applyBorder="1" applyAlignment="1">
      <alignment horizontal="center" vertical="center" wrapText="1"/>
    </xf>
    <xf numFmtId="4" fontId="25" fillId="0" borderId="12" xfId="42" applyNumberFormat="1" applyFont="1" applyBorder="1" applyAlignment="1">
      <alignment horizontal="center" vertical="center"/>
    </xf>
    <xf numFmtId="4" fontId="25" fillId="0" borderId="10" xfId="42" applyNumberFormat="1" applyFont="1" applyBorder="1" applyAlignment="1">
      <alignment horizontal="center" vertical="center"/>
    </xf>
    <xf numFmtId="4" fontId="25" fillId="0" borderId="13" xfId="42" applyNumberFormat="1" applyFont="1" applyBorder="1" applyAlignment="1">
      <alignment horizontal="center" vertical="center"/>
    </xf>
    <xf numFmtId="0" fontId="26" fillId="34" borderId="11" xfId="42" applyFont="1" applyFill="1" applyBorder="1" applyAlignment="1">
      <alignment horizontal="center" vertical="center" wrapText="1"/>
    </xf>
    <xf numFmtId="0" fontId="26" fillId="34" borderId="11" xfId="42" applyFont="1" applyFill="1" applyBorder="1" applyAlignment="1" applyProtection="1">
      <alignment horizontal="center" vertical="center" wrapText="1"/>
      <protection locked="0"/>
    </xf>
    <xf numFmtId="0" fontId="19" fillId="0" borderId="11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26" fillId="33" borderId="11" xfId="42" applyFont="1" applyFill="1" applyBorder="1" applyAlignment="1" applyProtection="1">
      <alignment horizontal="center" vertical="center" wrapText="1"/>
      <protection locked="0"/>
    </xf>
    <xf numFmtId="0" fontId="26" fillId="33" borderId="11" xfId="42" applyFont="1" applyFill="1" applyBorder="1" applyAlignment="1" applyProtection="1">
      <alignment horizontal="center" vertical="center"/>
      <protection locked="0"/>
    </xf>
    <xf numFmtId="0" fontId="28" fillId="0" borderId="15" xfId="0" applyFont="1" applyBorder="1" applyAlignment="1">
      <alignment horizontal="center"/>
    </xf>
    <xf numFmtId="0" fontId="31" fillId="0" borderId="28" xfId="0" applyFont="1" applyFill="1" applyBorder="1" applyAlignment="1"/>
    <xf numFmtId="0" fontId="31" fillId="0" borderId="15" xfId="0" applyFont="1" applyFill="1" applyBorder="1" applyAlignment="1"/>
    <xf numFmtId="0" fontId="33" fillId="0" borderId="28" xfId="0" applyFont="1" applyBorder="1" applyAlignment="1"/>
    <xf numFmtId="0" fontId="33" fillId="0" borderId="15" xfId="0" applyFont="1" applyBorder="1" applyAlignment="1"/>
    <xf numFmtId="0" fontId="34" fillId="0" borderId="28" xfId="0" applyFont="1" applyFill="1" applyBorder="1" applyAlignment="1">
      <alignment horizontal="center"/>
    </xf>
    <xf numFmtId="0" fontId="34" fillId="0" borderId="15" xfId="0" applyFont="1" applyFill="1" applyBorder="1" applyAlignment="1">
      <alignment horizontal="center"/>
    </xf>
    <xf numFmtId="0" fontId="31" fillId="0" borderId="28" xfId="0" applyFont="1" applyFill="1" applyBorder="1" applyAlignment="1">
      <alignment horizontal="left"/>
    </xf>
    <xf numFmtId="0" fontId="31" fillId="0" borderId="15" xfId="0" applyFont="1" applyFill="1" applyBorder="1" applyAlignment="1">
      <alignment horizontal="left"/>
    </xf>
    <xf numFmtId="4" fontId="31" fillId="0" borderId="15" xfId="0" applyNumberFormat="1" applyFont="1" applyBorder="1" applyAlignment="1">
      <alignment horizontal="right"/>
    </xf>
    <xf numFmtId="4" fontId="31" fillId="0" borderId="29" xfId="0" applyNumberFormat="1" applyFont="1" applyBorder="1" applyAlignment="1">
      <alignment horizontal="right"/>
    </xf>
    <xf numFmtId="4" fontId="33" fillId="0" borderId="15" xfId="0" applyNumberFormat="1" applyFont="1" applyBorder="1" applyAlignment="1">
      <alignment horizontal="right"/>
    </xf>
    <xf numFmtId="0" fontId="31" fillId="0" borderId="33" xfId="0" applyFont="1" applyBorder="1" applyAlignment="1">
      <alignment horizontal="left"/>
    </xf>
    <xf numFmtId="0" fontId="31" fillId="0" borderId="17" xfId="0" applyFont="1" applyBorder="1" applyAlignment="1">
      <alignment horizontal="left"/>
    </xf>
    <xf numFmtId="0" fontId="31" fillId="0" borderId="18" xfId="0" applyFont="1" applyBorder="1" applyAlignment="1">
      <alignment horizontal="left"/>
    </xf>
    <xf numFmtId="0" fontId="0" fillId="0" borderId="0" xfId="0" applyAlignment="1">
      <alignment horizontal="center"/>
    </xf>
    <xf numFmtId="4" fontId="32" fillId="0" borderId="15" xfId="0" applyNumberFormat="1" applyFont="1" applyBorder="1" applyAlignment="1">
      <alignment horizontal="right"/>
    </xf>
    <xf numFmtId="4" fontId="36" fillId="0" borderId="31" xfId="0" applyNumberFormat="1" applyFont="1" applyBorder="1" applyAlignment="1">
      <alignment horizontal="right"/>
    </xf>
    <xf numFmtId="4" fontId="0" fillId="0" borderId="0" xfId="0" applyNumberFormat="1" applyAlignment="1">
      <alignment horizontal="right"/>
    </xf>
    <xf numFmtId="0" fontId="31" fillId="0" borderId="28" xfId="0" applyFont="1" applyBorder="1" applyAlignment="1">
      <alignment horizontal="left"/>
    </xf>
    <xf numFmtId="0" fontId="31" fillId="0" borderId="15" xfId="0" applyFont="1" applyBorder="1" applyAlignment="1">
      <alignment horizontal="left"/>
    </xf>
    <xf numFmtId="0" fontId="36" fillId="0" borderId="30" xfId="0" applyFont="1" applyBorder="1" applyAlignment="1">
      <alignment horizontal="center"/>
    </xf>
    <xf numFmtId="0" fontId="36" fillId="0" borderId="31" xfId="0" applyFont="1" applyBorder="1" applyAlignment="1">
      <alignment horizontal="center"/>
    </xf>
    <xf numFmtId="0" fontId="31" fillId="0" borderId="26" xfId="0" applyFont="1" applyBorder="1" applyAlignment="1">
      <alignment horizontal="center" vertical="center"/>
    </xf>
    <xf numFmtId="0" fontId="31" fillId="0" borderId="15" xfId="0" applyFont="1" applyBorder="1" applyAlignment="1">
      <alignment horizontal="center" vertical="center"/>
    </xf>
    <xf numFmtId="0" fontId="31" fillId="0" borderId="26" xfId="0" applyFont="1" applyBorder="1" applyAlignment="1">
      <alignment horizontal="center" vertical="justify"/>
    </xf>
    <xf numFmtId="0" fontId="31" fillId="0" borderId="15" xfId="0" applyFont="1" applyBorder="1" applyAlignment="1">
      <alignment horizontal="center" vertical="justify"/>
    </xf>
    <xf numFmtId="0" fontId="31" fillId="0" borderId="27" xfId="0" applyFont="1" applyBorder="1" applyAlignment="1">
      <alignment horizontal="center" vertical="center"/>
    </xf>
    <xf numFmtId="0" fontId="31" fillId="0" borderId="29" xfId="0" applyFont="1" applyBorder="1" applyAlignment="1">
      <alignment horizontal="center" vertical="center"/>
    </xf>
    <xf numFmtId="0" fontId="31" fillId="0" borderId="31" xfId="0" applyFont="1" applyBorder="1" applyAlignment="1">
      <alignment horizontal="center"/>
    </xf>
    <xf numFmtId="4" fontId="31" fillId="0" borderId="31" xfId="0" applyNumberFormat="1" applyFont="1" applyBorder="1" applyAlignment="1">
      <alignment horizontal="right"/>
    </xf>
    <xf numFmtId="4" fontId="31" fillId="0" borderId="32" xfId="0" applyNumberFormat="1" applyFont="1" applyBorder="1" applyAlignment="1">
      <alignment horizontal="right"/>
    </xf>
    <xf numFmtId="0" fontId="31" fillId="0" borderId="25" xfId="0" applyFont="1" applyBorder="1" applyAlignment="1">
      <alignment horizontal="center" vertical="center"/>
    </xf>
    <xf numFmtId="0" fontId="31" fillId="0" borderId="28" xfId="0" applyFont="1" applyBorder="1" applyAlignment="1">
      <alignment horizontal="center" vertical="center"/>
    </xf>
    <xf numFmtId="0" fontId="34" fillId="0" borderId="28" xfId="0" applyFont="1" applyBorder="1" applyAlignment="1">
      <alignment horizontal="left"/>
    </xf>
    <xf numFmtId="0" fontId="34" fillId="0" borderId="15" xfId="0" applyFont="1" applyBorder="1" applyAlignment="1">
      <alignment horizontal="left"/>
    </xf>
    <xf numFmtId="4" fontId="35" fillId="0" borderId="15" xfId="0" applyNumberFormat="1" applyFont="1" applyBorder="1" applyAlignment="1">
      <alignment horizontal="right"/>
    </xf>
    <xf numFmtId="0" fontId="32" fillId="0" borderId="28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31" fillId="0" borderId="28" xfId="0" applyFont="1" applyBorder="1" applyAlignment="1"/>
    <xf numFmtId="0" fontId="31" fillId="0" borderId="15" xfId="0" applyFont="1" applyBorder="1" applyAlignment="1"/>
    <xf numFmtId="0" fontId="32" fillId="0" borderId="28" xfId="0" applyFont="1" applyBorder="1" applyAlignment="1"/>
    <xf numFmtId="0" fontId="32" fillId="0" borderId="15" xfId="0" applyFont="1" applyBorder="1" applyAlignment="1"/>
    <xf numFmtId="0" fontId="33" fillId="0" borderId="28" xfId="0" applyFont="1" applyFill="1" applyBorder="1" applyAlignment="1">
      <alignment horizontal="center"/>
    </xf>
    <xf numFmtId="0" fontId="33" fillId="0" borderId="15" xfId="0" applyFont="1" applyFill="1" applyBorder="1" applyAlignment="1">
      <alignment horizontal="center"/>
    </xf>
    <xf numFmtId="0" fontId="0" fillId="0" borderId="15" xfId="0" applyFill="1" applyBorder="1" applyAlignment="1"/>
    <xf numFmtId="0" fontId="0" fillId="0" borderId="16" xfId="0" applyFill="1" applyBorder="1" applyAlignment="1">
      <alignment horizontal="left"/>
    </xf>
    <xf numFmtId="0" fontId="0" fillId="0" borderId="17" xfId="0" applyFill="1" applyBorder="1" applyAlignment="1">
      <alignment horizontal="left"/>
    </xf>
    <xf numFmtId="0" fontId="0" fillId="0" borderId="18" xfId="0" applyFill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5" xfId="0" applyBorder="1" applyAlignment="1"/>
    <xf numFmtId="0" fontId="29" fillId="0" borderId="1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/>
  </cellXfs>
  <cellStyles count="45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Migliaia" xfId="43" builtinId="3"/>
    <cellStyle name="Neutrale" xfId="8" builtinId="28" customBuiltin="1"/>
    <cellStyle name="Normale" xfId="0" builtinId="0"/>
    <cellStyle name="Normale 2" xfId="42"/>
    <cellStyle name="Nota" xfId="15" builtinId="10" customBuiltin="1"/>
    <cellStyle name="Output" xfId="10" builtinId="21" customBuiltin="1"/>
    <cellStyle name="Percentuale" xfId="44" builtinId="5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2"/>
  <sheetViews>
    <sheetView view="pageBreakPreview" topLeftCell="I1" zoomScale="60" zoomScaleNormal="100" workbookViewId="0">
      <pane ySplit="7" topLeftCell="A110" activePane="bottomLeft" state="frozen"/>
      <selection pane="bottomLeft" activeCell="T111" sqref="T111"/>
    </sheetView>
  </sheetViews>
  <sheetFormatPr defaultColWidth="9.140625" defaultRowHeight="15"/>
  <cols>
    <col min="1" max="1" width="1.85546875" style="1" customWidth="1"/>
    <col min="2" max="2" width="20.7109375" style="1" customWidth="1"/>
    <col min="3" max="3" width="20.28515625" style="1" customWidth="1"/>
    <col min="4" max="4" width="11.28515625" style="1" customWidth="1"/>
    <col min="5" max="5" width="11.7109375" style="1" bestFit="1" customWidth="1"/>
    <col min="6" max="6" width="17.85546875" style="1" customWidth="1"/>
    <col min="7" max="7" width="103.7109375" style="2" customWidth="1"/>
    <col min="8" max="8" width="36.85546875" style="3" customWidth="1"/>
    <col min="9" max="9" width="47.7109375" style="1" customWidth="1"/>
    <col min="10" max="10" width="27.85546875" style="1" bestFit="1" customWidth="1"/>
    <col min="11" max="11" width="21.5703125" style="1" customWidth="1"/>
    <col min="12" max="12" width="21.28515625" style="1" customWidth="1"/>
    <col min="13" max="13" width="21.5703125" style="1" customWidth="1"/>
    <col min="14" max="14" width="32.42578125" style="1" customWidth="1"/>
    <col min="15" max="15" width="33" style="1" customWidth="1"/>
    <col min="16" max="16" width="49.7109375" style="2" customWidth="1"/>
    <col min="17" max="17" width="35.28515625" style="1" customWidth="1"/>
    <col min="18" max="18" width="37.85546875" style="1" customWidth="1"/>
    <col min="19" max="19" width="31" style="1" customWidth="1"/>
    <col min="20" max="20" width="28" style="1" customWidth="1"/>
    <col min="21" max="16384" width="9.140625" style="1"/>
  </cols>
  <sheetData>
    <row r="1" spans="1:20" ht="7.5" customHeight="1" thickBot="1">
      <c r="B1" s="62" t="s">
        <v>346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</row>
    <row r="2" spans="1:20" ht="34.15" customHeight="1" thickBot="1">
      <c r="A2" s="4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</row>
    <row r="3" spans="1:20" ht="34.5" thickBot="1">
      <c r="A3" s="4"/>
      <c r="B3" s="58" t="s">
        <v>0</v>
      </c>
      <c r="C3" s="59" t="s">
        <v>1</v>
      </c>
      <c r="D3" s="59" t="s">
        <v>6</v>
      </c>
      <c r="E3" s="59" t="s">
        <v>7</v>
      </c>
      <c r="F3" s="59" t="s">
        <v>8</v>
      </c>
      <c r="G3" s="62" t="s">
        <v>9</v>
      </c>
      <c r="H3" s="64" t="s">
        <v>2</v>
      </c>
      <c r="I3" s="57" t="s">
        <v>3</v>
      </c>
      <c r="J3" s="57" t="s">
        <v>4</v>
      </c>
      <c r="K3" s="57"/>
      <c r="L3" s="57"/>
      <c r="M3" s="57"/>
      <c r="N3" s="57"/>
      <c r="O3" s="66" t="s">
        <v>78</v>
      </c>
      <c r="P3" s="66" t="s">
        <v>5</v>
      </c>
      <c r="Q3" s="66" t="s">
        <v>77</v>
      </c>
      <c r="R3" s="66"/>
      <c r="S3" s="66"/>
      <c r="T3" s="66"/>
    </row>
    <row r="4" spans="1:20" ht="34.5" thickBot="1">
      <c r="A4" s="4"/>
      <c r="B4" s="58"/>
      <c r="C4" s="59"/>
      <c r="D4" s="59"/>
      <c r="E4" s="59"/>
      <c r="F4" s="59"/>
      <c r="G4" s="62"/>
      <c r="H4" s="64"/>
      <c r="I4" s="57"/>
      <c r="J4" s="57"/>
      <c r="K4" s="57"/>
      <c r="L4" s="57"/>
      <c r="M4" s="57"/>
      <c r="N4" s="57"/>
      <c r="O4" s="66"/>
      <c r="P4" s="66"/>
      <c r="Q4" s="66"/>
      <c r="R4" s="66"/>
      <c r="S4" s="66"/>
      <c r="T4" s="66"/>
    </row>
    <row r="5" spans="1:20" ht="160.9" customHeight="1" thickBot="1">
      <c r="A5" s="4"/>
      <c r="B5" s="58"/>
      <c r="C5" s="59"/>
      <c r="D5" s="59"/>
      <c r="E5" s="59"/>
      <c r="F5" s="59"/>
      <c r="G5" s="62"/>
      <c r="H5" s="64"/>
      <c r="I5" s="57"/>
      <c r="J5" s="57"/>
      <c r="K5" s="57"/>
      <c r="L5" s="57"/>
      <c r="M5" s="57"/>
      <c r="N5" s="57"/>
      <c r="O5" s="66"/>
      <c r="P5" s="66"/>
      <c r="Q5" s="66"/>
      <c r="R5" s="66"/>
      <c r="S5" s="66"/>
      <c r="T5" s="66"/>
    </row>
    <row r="6" spans="1:20" ht="28.5" customHeight="1" thickBot="1">
      <c r="A6" s="4"/>
      <c r="B6" s="58"/>
      <c r="C6" s="59"/>
      <c r="D6" s="59"/>
      <c r="E6" s="59"/>
      <c r="F6" s="59"/>
      <c r="G6" s="62"/>
      <c r="H6" s="64"/>
      <c r="I6" s="57"/>
      <c r="J6" s="63">
        <v>2016</v>
      </c>
      <c r="K6" s="63">
        <v>2017</v>
      </c>
      <c r="L6" s="63">
        <v>2018</v>
      </c>
      <c r="M6" s="63">
        <v>2019</v>
      </c>
      <c r="N6" s="63" t="s">
        <v>10</v>
      </c>
      <c r="O6" s="66"/>
      <c r="P6" s="66"/>
      <c r="Q6" s="65" t="s">
        <v>11</v>
      </c>
      <c r="R6" s="65" t="s">
        <v>12</v>
      </c>
      <c r="S6" s="65" t="s">
        <v>13</v>
      </c>
      <c r="T6" s="65" t="s">
        <v>14</v>
      </c>
    </row>
    <row r="7" spans="1:20" ht="75" customHeight="1" thickBot="1">
      <c r="A7" s="4"/>
      <c r="B7" s="58"/>
      <c r="C7" s="59"/>
      <c r="D7" s="59"/>
      <c r="E7" s="59"/>
      <c r="F7" s="59"/>
      <c r="G7" s="62"/>
      <c r="H7" s="64"/>
      <c r="I7" s="57"/>
      <c r="J7" s="63"/>
      <c r="K7" s="63"/>
      <c r="L7" s="63"/>
      <c r="M7" s="63"/>
      <c r="N7" s="63"/>
      <c r="O7" s="66"/>
      <c r="P7" s="66"/>
      <c r="Q7" s="65"/>
      <c r="R7" s="65"/>
      <c r="S7" s="65"/>
      <c r="T7" s="65"/>
    </row>
    <row r="8" spans="1:20" ht="33.75">
      <c r="A8" s="4"/>
      <c r="B8" s="4"/>
      <c r="C8" s="4"/>
      <c r="D8" s="4"/>
      <c r="E8" s="4"/>
      <c r="F8" s="4"/>
      <c r="G8" s="5"/>
      <c r="H8" s="6"/>
      <c r="I8" s="4"/>
      <c r="J8" s="4"/>
      <c r="K8" s="4"/>
      <c r="L8" s="4"/>
      <c r="M8" s="4"/>
      <c r="N8" s="4"/>
      <c r="O8" s="4"/>
      <c r="P8" s="5"/>
      <c r="Q8" s="27"/>
      <c r="R8" s="27"/>
      <c r="S8" s="27"/>
      <c r="T8" s="27"/>
    </row>
    <row r="9" spans="1:20" ht="67.5">
      <c r="A9" s="4"/>
      <c r="B9" s="10">
        <v>2016</v>
      </c>
      <c r="C9" s="10">
        <v>56</v>
      </c>
      <c r="D9" s="10">
        <v>0</v>
      </c>
      <c r="E9" s="10">
        <v>2015</v>
      </c>
      <c r="F9" s="10">
        <v>644</v>
      </c>
      <c r="G9" s="11" t="s">
        <v>159</v>
      </c>
      <c r="H9" s="9">
        <v>979.78</v>
      </c>
      <c r="I9" s="10" t="s">
        <v>75</v>
      </c>
      <c r="J9" s="13">
        <v>979.78</v>
      </c>
      <c r="K9" s="13"/>
      <c r="L9" s="13"/>
      <c r="M9" s="13"/>
      <c r="N9" s="13"/>
      <c r="O9" s="10" t="s">
        <v>76</v>
      </c>
      <c r="P9" s="14"/>
      <c r="Q9" s="13"/>
      <c r="R9" s="13"/>
      <c r="S9" s="13"/>
      <c r="T9" s="13"/>
    </row>
    <row r="10" spans="1:20" ht="67.5">
      <c r="A10" s="4"/>
      <c r="B10" s="10">
        <v>2016</v>
      </c>
      <c r="C10" s="10">
        <v>56</v>
      </c>
      <c r="D10" s="10">
        <v>0</v>
      </c>
      <c r="E10" s="10">
        <v>2015</v>
      </c>
      <c r="F10" s="10">
        <v>665</v>
      </c>
      <c r="G10" s="11" t="s">
        <v>160</v>
      </c>
      <c r="H10" s="9">
        <v>1222.22</v>
      </c>
      <c r="I10" s="10" t="s">
        <v>75</v>
      </c>
      <c r="J10" s="13">
        <v>1222.22</v>
      </c>
      <c r="K10" s="13"/>
      <c r="L10" s="13"/>
      <c r="M10" s="13"/>
      <c r="N10" s="13"/>
      <c r="O10" s="10" t="s">
        <v>76</v>
      </c>
      <c r="P10" s="14"/>
      <c r="Q10" s="13"/>
      <c r="R10" s="13"/>
      <c r="S10" s="13"/>
      <c r="T10" s="13"/>
    </row>
    <row r="11" spans="1:20" ht="67.5">
      <c r="A11" s="4"/>
      <c r="B11" s="10">
        <v>2016</v>
      </c>
      <c r="C11" s="10">
        <v>58</v>
      </c>
      <c r="D11" s="10">
        <v>0</v>
      </c>
      <c r="E11" s="10">
        <v>2015</v>
      </c>
      <c r="F11" s="10">
        <v>651</v>
      </c>
      <c r="G11" s="11" t="s">
        <v>159</v>
      </c>
      <c r="H11" s="9">
        <v>233.18</v>
      </c>
      <c r="I11" s="10" t="s">
        <v>75</v>
      </c>
      <c r="J11" s="13">
        <v>233.18</v>
      </c>
      <c r="K11" s="13"/>
      <c r="L11" s="13"/>
      <c r="M11" s="13"/>
      <c r="N11" s="13"/>
      <c r="O11" s="10" t="s">
        <v>76</v>
      </c>
      <c r="P11" s="14"/>
      <c r="Q11" s="13"/>
      <c r="R11" s="13"/>
      <c r="S11" s="13"/>
      <c r="T11" s="13"/>
    </row>
    <row r="12" spans="1:20" ht="67.5">
      <c r="A12" s="4"/>
      <c r="B12" s="10">
        <v>2016</v>
      </c>
      <c r="C12" s="10">
        <v>58</v>
      </c>
      <c r="D12" s="10">
        <v>0</v>
      </c>
      <c r="E12" s="10">
        <v>2015</v>
      </c>
      <c r="F12" s="10">
        <v>669</v>
      </c>
      <c r="G12" s="11" t="s">
        <v>161</v>
      </c>
      <c r="H12" s="9">
        <v>290.89</v>
      </c>
      <c r="I12" s="10" t="s">
        <v>75</v>
      </c>
      <c r="J12" s="13">
        <v>290.89</v>
      </c>
      <c r="K12" s="13"/>
      <c r="L12" s="13"/>
      <c r="M12" s="13"/>
      <c r="N12" s="13"/>
      <c r="O12" s="10" t="s">
        <v>76</v>
      </c>
      <c r="P12" s="14"/>
      <c r="Q12" s="13"/>
      <c r="R12" s="13"/>
      <c r="S12" s="13"/>
      <c r="T12" s="13"/>
    </row>
    <row r="13" spans="1:20" ht="101.25">
      <c r="A13" s="4"/>
      <c r="B13" s="10">
        <v>2016</v>
      </c>
      <c r="C13" s="10">
        <v>64</v>
      </c>
      <c r="D13" s="10">
        <v>0</v>
      </c>
      <c r="E13" s="10">
        <v>2015</v>
      </c>
      <c r="F13" s="10">
        <v>56</v>
      </c>
      <c r="G13" s="11" t="s">
        <v>162</v>
      </c>
      <c r="H13" s="9">
        <v>416.5</v>
      </c>
      <c r="I13" s="10" t="s">
        <v>75</v>
      </c>
      <c r="J13" s="13">
        <v>416.5</v>
      </c>
      <c r="K13" s="13"/>
      <c r="L13" s="13"/>
      <c r="M13" s="13"/>
      <c r="N13" s="13"/>
      <c r="O13" s="10" t="s">
        <v>76</v>
      </c>
      <c r="P13" s="14"/>
      <c r="Q13" s="13"/>
      <c r="R13" s="13"/>
      <c r="S13" s="13"/>
      <c r="T13" s="13"/>
    </row>
    <row r="14" spans="1:20" ht="67.5">
      <c r="A14" s="4"/>
      <c r="B14" s="10">
        <v>2016</v>
      </c>
      <c r="C14" s="10">
        <v>64</v>
      </c>
      <c r="D14" s="10">
        <v>0</v>
      </c>
      <c r="E14" s="10">
        <v>2015</v>
      </c>
      <c r="F14" s="10">
        <v>633</v>
      </c>
      <c r="G14" s="11" t="s">
        <v>163</v>
      </c>
      <c r="H14" s="9">
        <v>1609.36</v>
      </c>
      <c r="I14" s="10" t="s">
        <v>75</v>
      </c>
      <c r="J14" s="13">
        <v>1609.36</v>
      </c>
      <c r="K14" s="13"/>
      <c r="L14" s="13"/>
      <c r="M14" s="13"/>
      <c r="N14" s="13"/>
      <c r="O14" s="10" t="s">
        <v>76</v>
      </c>
      <c r="P14" s="14"/>
      <c r="Q14" s="13"/>
      <c r="R14" s="13"/>
      <c r="S14" s="13"/>
      <c r="T14" s="13"/>
    </row>
    <row r="15" spans="1:20" ht="67.5">
      <c r="A15" s="4"/>
      <c r="B15" s="10">
        <v>2016</v>
      </c>
      <c r="C15" s="10">
        <v>64</v>
      </c>
      <c r="D15" s="10">
        <v>0</v>
      </c>
      <c r="E15" s="10">
        <v>2015</v>
      </c>
      <c r="F15" s="10">
        <v>652</v>
      </c>
      <c r="G15" s="11" t="s">
        <v>164</v>
      </c>
      <c r="H15" s="9">
        <v>574.26</v>
      </c>
      <c r="I15" s="10" t="s">
        <v>75</v>
      </c>
      <c r="J15" s="13">
        <v>574.26</v>
      </c>
      <c r="K15" s="13"/>
      <c r="L15" s="13"/>
      <c r="M15" s="13"/>
      <c r="N15" s="13"/>
      <c r="O15" s="10" t="s">
        <v>76</v>
      </c>
      <c r="P15" s="14"/>
      <c r="Q15" s="13"/>
      <c r="R15" s="13"/>
      <c r="S15" s="13"/>
      <c r="T15" s="13"/>
    </row>
    <row r="16" spans="1:20" ht="67.5">
      <c r="A16" s="4"/>
      <c r="B16" s="10">
        <v>2016</v>
      </c>
      <c r="C16" s="10">
        <v>65</v>
      </c>
      <c r="D16" s="10">
        <v>0</v>
      </c>
      <c r="E16" s="10">
        <v>2015</v>
      </c>
      <c r="F16" s="10">
        <v>636</v>
      </c>
      <c r="G16" s="11" t="s">
        <v>165</v>
      </c>
      <c r="H16" s="9">
        <v>28.56</v>
      </c>
      <c r="I16" s="10" t="s">
        <v>75</v>
      </c>
      <c r="J16" s="13">
        <v>28.56</v>
      </c>
      <c r="K16" s="13"/>
      <c r="L16" s="13"/>
      <c r="M16" s="13"/>
      <c r="N16" s="13"/>
      <c r="O16" s="10" t="s">
        <v>76</v>
      </c>
      <c r="P16" s="14"/>
      <c r="Q16" s="13"/>
      <c r="R16" s="13"/>
      <c r="S16" s="13"/>
      <c r="T16" s="13"/>
    </row>
    <row r="17" spans="1:20" ht="67.5">
      <c r="A17" s="4"/>
      <c r="B17" s="10">
        <v>2016</v>
      </c>
      <c r="C17" s="10">
        <v>65</v>
      </c>
      <c r="D17" s="10">
        <v>0</v>
      </c>
      <c r="E17" s="10">
        <v>2015</v>
      </c>
      <c r="F17" s="10">
        <v>653</v>
      </c>
      <c r="G17" s="11" t="s">
        <v>166</v>
      </c>
      <c r="H17" s="9">
        <v>347</v>
      </c>
      <c r="I17" s="10" t="s">
        <v>75</v>
      </c>
      <c r="J17" s="13">
        <v>347</v>
      </c>
      <c r="K17" s="13"/>
      <c r="L17" s="13"/>
      <c r="M17" s="13"/>
      <c r="N17" s="13"/>
      <c r="O17" s="10" t="s">
        <v>76</v>
      </c>
      <c r="P17" s="14"/>
      <c r="Q17" s="13"/>
      <c r="R17" s="13"/>
      <c r="S17" s="13"/>
      <c r="T17" s="13"/>
    </row>
    <row r="18" spans="1:20" ht="67.5">
      <c r="A18" s="4"/>
      <c r="B18" s="10">
        <v>2016</v>
      </c>
      <c r="C18" s="10">
        <v>65</v>
      </c>
      <c r="D18" s="10">
        <v>0</v>
      </c>
      <c r="E18" s="10">
        <v>2015</v>
      </c>
      <c r="F18" s="10">
        <v>670</v>
      </c>
      <c r="G18" s="11" t="s">
        <v>166</v>
      </c>
      <c r="H18" s="9">
        <v>959.93</v>
      </c>
      <c r="I18" s="10" t="s">
        <v>75</v>
      </c>
      <c r="J18" s="13">
        <v>959.93</v>
      </c>
      <c r="K18" s="13"/>
      <c r="L18" s="13"/>
      <c r="M18" s="13"/>
      <c r="N18" s="13"/>
      <c r="O18" s="10" t="s">
        <v>76</v>
      </c>
      <c r="P18" s="14"/>
      <c r="Q18" s="13"/>
      <c r="R18" s="13"/>
      <c r="S18" s="13"/>
      <c r="T18" s="13"/>
    </row>
    <row r="19" spans="1:20" ht="67.5">
      <c r="A19" s="4"/>
      <c r="B19" s="10">
        <v>2016</v>
      </c>
      <c r="C19" s="10">
        <v>66</v>
      </c>
      <c r="D19" s="10">
        <v>0</v>
      </c>
      <c r="E19" s="10">
        <v>2015</v>
      </c>
      <c r="F19" s="10">
        <v>639</v>
      </c>
      <c r="G19" s="11" t="s">
        <v>167</v>
      </c>
      <c r="H19" s="9">
        <v>28.56</v>
      </c>
      <c r="I19" s="10" t="s">
        <v>75</v>
      </c>
      <c r="J19" s="13">
        <v>28.56</v>
      </c>
      <c r="K19" s="13"/>
      <c r="L19" s="13"/>
      <c r="M19" s="13"/>
      <c r="N19" s="13"/>
      <c r="O19" s="10" t="s">
        <v>76</v>
      </c>
      <c r="P19" s="14"/>
      <c r="Q19" s="13"/>
      <c r="R19" s="13"/>
      <c r="S19" s="13"/>
      <c r="T19" s="13"/>
    </row>
    <row r="20" spans="1:20" ht="67.5">
      <c r="A20" s="4"/>
      <c r="B20" s="10">
        <v>2016</v>
      </c>
      <c r="C20" s="10">
        <v>66</v>
      </c>
      <c r="D20" s="10">
        <v>0</v>
      </c>
      <c r="E20" s="10">
        <v>2015</v>
      </c>
      <c r="F20" s="10">
        <v>654</v>
      </c>
      <c r="G20" s="11" t="s">
        <v>164</v>
      </c>
      <c r="H20" s="9">
        <v>362.7</v>
      </c>
      <c r="I20" s="10" t="s">
        <v>75</v>
      </c>
      <c r="J20" s="13">
        <v>362.7</v>
      </c>
      <c r="K20" s="13"/>
      <c r="L20" s="13"/>
      <c r="M20" s="13"/>
      <c r="N20" s="13"/>
      <c r="O20" s="10" t="s">
        <v>76</v>
      </c>
      <c r="P20" s="14"/>
      <c r="Q20" s="13"/>
      <c r="R20" s="13"/>
      <c r="S20" s="13"/>
      <c r="T20" s="13"/>
    </row>
    <row r="21" spans="1:20" ht="67.5">
      <c r="A21" s="4"/>
      <c r="B21" s="10">
        <v>2016</v>
      </c>
      <c r="C21" s="10">
        <v>66</v>
      </c>
      <c r="D21" s="10">
        <v>0</v>
      </c>
      <c r="E21" s="10">
        <v>2015</v>
      </c>
      <c r="F21" s="10">
        <v>671</v>
      </c>
      <c r="G21" s="11" t="s">
        <v>168</v>
      </c>
      <c r="H21" s="9">
        <v>959.93</v>
      </c>
      <c r="I21" s="10" t="s">
        <v>75</v>
      </c>
      <c r="J21" s="13">
        <v>959.93</v>
      </c>
      <c r="K21" s="13"/>
      <c r="L21" s="13"/>
      <c r="M21" s="13"/>
      <c r="N21" s="13"/>
      <c r="O21" s="10" t="s">
        <v>76</v>
      </c>
      <c r="P21" s="14"/>
      <c r="Q21" s="13"/>
      <c r="R21" s="13"/>
      <c r="S21" s="13"/>
      <c r="T21" s="13"/>
    </row>
    <row r="22" spans="1:20" ht="67.5">
      <c r="A22" s="4"/>
      <c r="B22" s="10">
        <v>2016</v>
      </c>
      <c r="C22" s="10">
        <v>67</v>
      </c>
      <c r="D22" s="10">
        <v>0</v>
      </c>
      <c r="E22" s="10">
        <v>2015</v>
      </c>
      <c r="F22" s="10">
        <v>656</v>
      </c>
      <c r="G22" s="11" t="s">
        <v>166</v>
      </c>
      <c r="H22" s="9">
        <v>48.4</v>
      </c>
      <c r="I22" s="10" t="s">
        <v>75</v>
      </c>
      <c r="J22" s="13">
        <v>48.4</v>
      </c>
      <c r="K22" s="13"/>
      <c r="L22" s="13"/>
      <c r="M22" s="13"/>
      <c r="N22" s="13"/>
      <c r="O22" s="10" t="s">
        <v>76</v>
      </c>
      <c r="P22" s="14"/>
      <c r="Q22" s="13"/>
      <c r="R22" s="13"/>
      <c r="S22" s="13"/>
      <c r="T22" s="13"/>
    </row>
    <row r="23" spans="1:20" ht="67.5">
      <c r="A23" s="4"/>
      <c r="B23" s="10">
        <v>2016</v>
      </c>
      <c r="C23" s="10">
        <v>67</v>
      </c>
      <c r="D23" s="10">
        <v>0</v>
      </c>
      <c r="E23" s="10">
        <v>2015</v>
      </c>
      <c r="F23" s="10">
        <v>672</v>
      </c>
      <c r="G23" s="11" t="s">
        <v>168</v>
      </c>
      <c r="H23" s="9">
        <v>150.44</v>
      </c>
      <c r="I23" s="10" t="s">
        <v>75</v>
      </c>
      <c r="J23" s="13">
        <v>150.44</v>
      </c>
      <c r="K23" s="13"/>
      <c r="L23" s="13"/>
      <c r="M23" s="13"/>
      <c r="N23" s="13"/>
      <c r="O23" s="10" t="s">
        <v>76</v>
      </c>
      <c r="P23" s="14"/>
      <c r="Q23" s="13"/>
      <c r="R23" s="13"/>
      <c r="S23" s="13"/>
      <c r="T23" s="13"/>
    </row>
    <row r="24" spans="1:20" ht="101.25">
      <c r="A24" s="4"/>
      <c r="B24" s="10">
        <v>2016</v>
      </c>
      <c r="C24" s="10">
        <v>74</v>
      </c>
      <c r="D24" s="10">
        <v>0</v>
      </c>
      <c r="E24" s="10">
        <v>2015</v>
      </c>
      <c r="F24" s="10">
        <v>55</v>
      </c>
      <c r="G24" s="11" t="s">
        <v>162</v>
      </c>
      <c r="H24" s="9">
        <v>1750</v>
      </c>
      <c r="I24" s="10" t="s">
        <v>75</v>
      </c>
      <c r="J24" s="13">
        <v>1750</v>
      </c>
      <c r="K24" s="13"/>
      <c r="L24" s="13"/>
      <c r="M24" s="13"/>
      <c r="N24" s="13"/>
      <c r="O24" s="10" t="s">
        <v>76</v>
      </c>
      <c r="P24" s="14"/>
      <c r="Q24" s="13"/>
      <c r="R24" s="13"/>
      <c r="S24" s="13"/>
      <c r="T24" s="13"/>
    </row>
    <row r="25" spans="1:20" ht="101.25">
      <c r="A25" s="4"/>
      <c r="B25" s="10">
        <v>2016</v>
      </c>
      <c r="C25" s="10">
        <v>74</v>
      </c>
      <c r="D25" s="10">
        <v>0</v>
      </c>
      <c r="E25" s="10">
        <v>2015</v>
      </c>
      <c r="F25" s="10">
        <v>632</v>
      </c>
      <c r="G25" s="11" t="s">
        <v>169</v>
      </c>
      <c r="H25" s="9">
        <v>6762</v>
      </c>
      <c r="I25" s="10" t="s">
        <v>75</v>
      </c>
      <c r="J25" s="13">
        <v>6762</v>
      </c>
      <c r="K25" s="13"/>
      <c r="L25" s="13"/>
      <c r="M25" s="13"/>
      <c r="N25" s="13"/>
      <c r="O25" s="10" t="s">
        <v>76</v>
      </c>
      <c r="P25" s="14"/>
      <c r="Q25" s="13"/>
      <c r="R25" s="13"/>
      <c r="S25" s="13"/>
      <c r="T25" s="13"/>
    </row>
    <row r="26" spans="1:20" ht="67.5">
      <c r="A26" s="4"/>
      <c r="B26" s="10">
        <v>2016</v>
      </c>
      <c r="C26" s="10">
        <v>74</v>
      </c>
      <c r="D26" s="10">
        <v>0</v>
      </c>
      <c r="E26" s="10">
        <v>2015</v>
      </c>
      <c r="F26" s="10">
        <v>645</v>
      </c>
      <c r="G26" s="11" t="s">
        <v>159</v>
      </c>
      <c r="H26" s="9">
        <v>2412.89</v>
      </c>
      <c r="I26" s="10" t="s">
        <v>75</v>
      </c>
      <c r="J26" s="13">
        <v>2412.89</v>
      </c>
      <c r="K26" s="13"/>
      <c r="L26" s="13"/>
      <c r="M26" s="13"/>
      <c r="N26" s="13"/>
      <c r="O26" s="10" t="s">
        <v>76</v>
      </c>
      <c r="P26" s="14"/>
      <c r="Q26" s="13"/>
      <c r="R26" s="13"/>
      <c r="S26" s="13"/>
      <c r="T26" s="13"/>
    </row>
    <row r="27" spans="1:20" ht="33.75">
      <c r="A27" s="4"/>
      <c r="B27" s="10">
        <v>2016</v>
      </c>
      <c r="C27" s="10">
        <v>75</v>
      </c>
      <c r="D27" s="10">
        <v>0</v>
      </c>
      <c r="E27" s="10">
        <v>2015</v>
      </c>
      <c r="F27" s="10">
        <v>635</v>
      </c>
      <c r="G27" s="11" t="s">
        <v>170</v>
      </c>
      <c r="H27" s="9">
        <v>120</v>
      </c>
      <c r="I27" s="10" t="s">
        <v>75</v>
      </c>
      <c r="J27" s="13">
        <v>120</v>
      </c>
      <c r="K27" s="13"/>
      <c r="L27" s="13"/>
      <c r="M27" s="13"/>
      <c r="N27" s="13"/>
      <c r="O27" s="10" t="s">
        <v>76</v>
      </c>
      <c r="P27" s="14"/>
      <c r="Q27" s="13"/>
      <c r="R27" s="13"/>
      <c r="S27" s="13"/>
      <c r="T27" s="13"/>
    </row>
    <row r="28" spans="1:20" ht="67.5">
      <c r="A28" s="4"/>
      <c r="B28" s="10">
        <v>2016</v>
      </c>
      <c r="C28" s="10">
        <v>75</v>
      </c>
      <c r="D28" s="10">
        <v>0</v>
      </c>
      <c r="E28" s="10">
        <v>2015</v>
      </c>
      <c r="F28" s="10">
        <v>646</v>
      </c>
      <c r="G28" s="11" t="s">
        <v>159</v>
      </c>
      <c r="H28" s="9">
        <v>1457.96</v>
      </c>
      <c r="I28" s="10" t="s">
        <v>75</v>
      </c>
      <c r="J28" s="13">
        <v>1457.96</v>
      </c>
      <c r="K28" s="13"/>
      <c r="L28" s="13"/>
      <c r="M28" s="13"/>
      <c r="N28" s="13"/>
      <c r="O28" s="10" t="s">
        <v>76</v>
      </c>
      <c r="P28" s="14"/>
      <c r="Q28" s="13"/>
      <c r="R28" s="13"/>
      <c r="S28" s="13"/>
      <c r="T28" s="13"/>
    </row>
    <row r="29" spans="1:20" ht="67.5">
      <c r="A29" s="4"/>
      <c r="B29" s="10">
        <v>2016</v>
      </c>
      <c r="C29" s="10">
        <v>75</v>
      </c>
      <c r="D29" s="10">
        <v>0</v>
      </c>
      <c r="E29" s="10">
        <v>2015</v>
      </c>
      <c r="F29" s="10">
        <v>666</v>
      </c>
      <c r="G29" s="11" t="s">
        <v>160</v>
      </c>
      <c r="H29" s="9">
        <v>4033.33</v>
      </c>
      <c r="I29" s="10" t="s">
        <v>75</v>
      </c>
      <c r="J29" s="13">
        <v>4033.33</v>
      </c>
      <c r="K29" s="13"/>
      <c r="L29" s="13"/>
      <c r="M29" s="13"/>
      <c r="N29" s="13"/>
      <c r="O29" s="10" t="s">
        <v>76</v>
      </c>
      <c r="P29" s="14"/>
      <c r="Q29" s="13"/>
      <c r="R29" s="13"/>
      <c r="S29" s="13"/>
      <c r="T29" s="13"/>
    </row>
    <row r="30" spans="1:20" ht="33.75">
      <c r="A30" s="4"/>
      <c r="B30" s="10">
        <v>2016</v>
      </c>
      <c r="C30" s="10">
        <v>76</v>
      </c>
      <c r="D30" s="10">
        <v>0</v>
      </c>
      <c r="E30" s="10">
        <v>2015</v>
      </c>
      <c r="F30" s="10">
        <v>638</v>
      </c>
      <c r="G30" s="11" t="s">
        <v>170</v>
      </c>
      <c r="H30" s="9">
        <v>120</v>
      </c>
      <c r="I30" s="10" t="s">
        <v>75</v>
      </c>
      <c r="J30" s="13">
        <v>120</v>
      </c>
      <c r="K30" s="13"/>
      <c r="L30" s="13"/>
      <c r="M30" s="13"/>
      <c r="N30" s="13"/>
      <c r="O30" s="10" t="s">
        <v>76</v>
      </c>
      <c r="P30" s="14"/>
      <c r="Q30" s="13"/>
      <c r="R30" s="13"/>
      <c r="S30" s="13"/>
      <c r="T30" s="13"/>
    </row>
    <row r="31" spans="1:20" ht="67.5">
      <c r="A31" s="4"/>
      <c r="B31" s="10">
        <v>2016</v>
      </c>
      <c r="C31" s="10">
        <v>76</v>
      </c>
      <c r="D31" s="10">
        <v>0</v>
      </c>
      <c r="E31" s="10">
        <v>2015</v>
      </c>
      <c r="F31" s="10">
        <v>647</v>
      </c>
      <c r="G31" s="11" t="s">
        <v>159</v>
      </c>
      <c r="H31" s="9">
        <v>1523.96</v>
      </c>
      <c r="I31" s="10" t="s">
        <v>75</v>
      </c>
      <c r="J31" s="13">
        <v>1523.96</v>
      </c>
      <c r="K31" s="13"/>
      <c r="L31" s="13"/>
      <c r="M31" s="13"/>
      <c r="N31" s="13"/>
      <c r="O31" s="10" t="s">
        <v>76</v>
      </c>
      <c r="P31" s="14"/>
      <c r="Q31" s="13"/>
      <c r="R31" s="13"/>
      <c r="S31" s="13"/>
      <c r="T31" s="13"/>
    </row>
    <row r="32" spans="1:20" ht="67.5">
      <c r="A32" s="4"/>
      <c r="B32" s="10">
        <v>2016</v>
      </c>
      <c r="C32" s="10">
        <v>76</v>
      </c>
      <c r="D32" s="10">
        <v>0</v>
      </c>
      <c r="E32" s="10">
        <v>2015</v>
      </c>
      <c r="F32" s="10">
        <v>667</v>
      </c>
      <c r="G32" s="11" t="s">
        <v>160</v>
      </c>
      <c r="H32" s="9">
        <v>4033.33</v>
      </c>
      <c r="I32" s="10" t="s">
        <v>75</v>
      </c>
      <c r="J32" s="13">
        <v>4033.33</v>
      </c>
      <c r="K32" s="13"/>
      <c r="L32" s="13"/>
      <c r="M32" s="13"/>
      <c r="N32" s="13"/>
      <c r="O32" s="10" t="s">
        <v>76</v>
      </c>
      <c r="P32" s="14"/>
      <c r="Q32" s="13"/>
      <c r="R32" s="13"/>
      <c r="S32" s="13"/>
      <c r="T32" s="13"/>
    </row>
    <row r="33" spans="1:20" ht="67.5">
      <c r="A33" s="4"/>
      <c r="B33" s="10">
        <v>2016</v>
      </c>
      <c r="C33" s="10">
        <v>77</v>
      </c>
      <c r="D33" s="10">
        <v>0</v>
      </c>
      <c r="E33" s="10">
        <v>2015</v>
      </c>
      <c r="F33" s="10">
        <v>649</v>
      </c>
      <c r="G33" s="11" t="s">
        <v>159</v>
      </c>
      <c r="H33" s="9">
        <v>203.38</v>
      </c>
      <c r="I33" s="10" t="s">
        <v>75</v>
      </c>
      <c r="J33" s="13">
        <v>203.38</v>
      </c>
      <c r="K33" s="13"/>
      <c r="L33" s="13"/>
      <c r="M33" s="13"/>
      <c r="N33" s="13"/>
      <c r="O33" s="10" t="s">
        <v>76</v>
      </c>
      <c r="P33" s="14"/>
      <c r="Q33" s="13"/>
      <c r="R33" s="13"/>
      <c r="S33" s="13"/>
      <c r="T33" s="13"/>
    </row>
    <row r="34" spans="1:20" ht="67.5">
      <c r="A34" s="4"/>
      <c r="B34" s="10">
        <v>2016</v>
      </c>
      <c r="C34" s="10">
        <v>77</v>
      </c>
      <c r="D34" s="10">
        <v>0</v>
      </c>
      <c r="E34" s="10">
        <v>2015</v>
      </c>
      <c r="F34" s="10">
        <v>668</v>
      </c>
      <c r="G34" s="11" t="s">
        <v>160</v>
      </c>
      <c r="H34" s="9">
        <v>632.1</v>
      </c>
      <c r="I34" s="10" t="s">
        <v>75</v>
      </c>
      <c r="J34" s="13">
        <v>632.1</v>
      </c>
      <c r="K34" s="13"/>
      <c r="L34" s="13"/>
      <c r="M34" s="13"/>
      <c r="N34" s="13"/>
      <c r="O34" s="10" t="s">
        <v>76</v>
      </c>
      <c r="P34" s="14"/>
      <c r="Q34" s="13"/>
      <c r="R34" s="13"/>
      <c r="S34" s="13"/>
      <c r="T34" s="13"/>
    </row>
    <row r="35" spans="1:20" ht="101.25">
      <c r="A35" s="4"/>
      <c r="B35" s="10">
        <v>2016</v>
      </c>
      <c r="C35" s="10">
        <v>165</v>
      </c>
      <c r="D35" s="10">
        <v>0</v>
      </c>
      <c r="E35" s="10">
        <v>2014</v>
      </c>
      <c r="F35" s="10">
        <v>161</v>
      </c>
      <c r="G35" s="11" t="s">
        <v>171</v>
      </c>
      <c r="H35" s="9">
        <v>1891</v>
      </c>
      <c r="I35" s="10" t="s">
        <v>75</v>
      </c>
      <c r="J35" s="13"/>
      <c r="K35" s="13"/>
      <c r="L35" s="13"/>
      <c r="M35" s="13"/>
      <c r="N35" s="13"/>
      <c r="O35" s="10" t="s">
        <v>75</v>
      </c>
      <c r="P35" s="15" t="s">
        <v>144</v>
      </c>
      <c r="Q35" s="13"/>
      <c r="R35" s="13"/>
      <c r="S35" s="13"/>
      <c r="T35" s="13"/>
    </row>
    <row r="36" spans="1:20" ht="168.75">
      <c r="A36" s="4"/>
      <c r="B36" s="10">
        <v>2016</v>
      </c>
      <c r="C36" s="10">
        <v>175</v>
      </c>
      <c r="D36" s="10">
        <v>0</v>
      </c>
      <c r="E36" s="10">
        <v>2015</v>
      </c>
      <c r="F36" s="10">
        <v>373</v>
      </c>
      <c r="G36" s="11" t="s">
        <v>172</v>
      </c>
      <c r="H36" s="9">
        <v>300</v>
      </c>
      <c r="I36" s="10" t="s">
        <v>75</v>
      </c>
      <c r="J36" s="13"/>
      <c r="K36" s="13"/>
      <c r="L36" s="13"/>
      <c r="M36" s="13"/>
      <c r="N36" s="13"/>
      <c r="O36" s="10" t="s">
        <v>75</v>
      </c>
      <c r="P36" s="15" t="s">
        <v>145</v>
      </c>
      <c r="Q36" s="13"/>
      <c r="R36" s="13"/>
      <c r="S36" s="13"/>
      <c r="T36" s="13"/>
    </row>
    <row r="37" spans="1:20" ht="101.25">
      <c r="A37" s="4"/>
      <c r="B37" s="10">
        <v>2016</v>
      </c>
      <c r="C37" s="10">
        <v>185</v>
      </c>
      <c r="D37" s="10">
        <v>0</v>
      </c>
      <c r="E37" s="10">
        <v>2015</v>
      </c>
      <c r="F37" s="10">
        <v>585</v>
      </c>
      <c r="G37" s="11" t="s">
        <v>173</v>
      </c>
      <c r="H37" s="9">
        <v>517.94000000000005</v>
      </c>
      <c r="I37" s="10" t="s">
        <v>75</v>
      </c>
      <c r="J37" s="13"/>
      <c r="K37" s="13"/>
      <c r="L37" s="13"/>
      <c r="M37" s="13"/>
      <c r="N37" s="13"/>
      <c r="O37" s="10" t="s">
        <v>75</v>
      </c>
      <c r="P37" s="15" t="s">
        <v>146</v>
      </c>
      <c r="Q37" s="13"/>
      <c r="R37" s="13"/>
      <c r="S37" s="13"/>
      <c r="T37" s="13"/>
    </row>
    <row r="38" spans="1:20" ht="101.25">
      <c r="A38" s="4"/>
      <c r="B38" s="10">
        <v>2016</v>
      </c>
      <c r="C38" s="10">
        <v>195</v>
      </c>
      <c r="D38" s="10">
        <v>0</v>
      </c>
      <c r="E38" s="10">
        <v>2015</v>
      </c>
      <c r="F38" s="10">
        <v>189</v>
      </c>
      <c r="G38" s="11" t="s">
        <v>174</v>
      </c>
      <c r="H38" s="9">
        <v>1091.9000000000001</v>
      </c>
      <c r="I38" s="10" t="s">
        <v>75</v>
      </c>
      <c r="J38" s="13"/>
      <c r="K38" s="13"/>
      <c r="L38" s="13"/>
      <c r="M38" s="13"/>
      <c r="N38" s="13"/>
      <c r="O38" s="10" t="s">
        <v>75</v>
      </c>
      <c r="P38" s="15" t="s">
        <v>80</v>
      </c>
      <c r="Q38" s="13"/>
      <c r="R38" s="13"/>
      <c r="S38" s="13"/>
      <c r="T38" s="13"/>
    </row>
    <row r="39" spans="1:20" ht="67.5">
      <c r="A39" s="4"/>
      <c r="B39" s="10">
        <v>2016</v>
      </c>
      <c r="C39" s="10">
        <v>313</v>
      </c>
      <c r="D39" s="10">
        <v>0</v>
      </c>
      <c r="E39" s="10">
        <v>2015</v>
      </c>
      <c r="F39" s="10">
        <v>59</v>
      </c>
      <c r="G39" s="11" t="s">
        <v>175</v>
      </c>
      <c r="H39" s="9">
        <v>297.5</v>
      </c>
      <c r="I39" s="10" t="s">
        <v>75</v>
      </c>
      <c r="J39" s="13">
        <v>297.5</v>
      </c>
      <c r="K39" s="13"/>
      <c r="L39" s="13"/>
      <c r="M39" s="13"/>
      <c r="N39" s="13"/>
      <c r="O39" s="10" t="s">
        <v>76</v>
      </c>
      <c r="P39" s="15"/>
      <c r="Q39" s="13"/>
      <c r="R39" s="13"/>
      <c r="S39" s="13"/>
      <c r="T39" s="13"/>
    </row>
    <row r="40" spans="1:20" ht="67.5">
      <c r="A40" s="4"/>
      <c r="B40" s="10">
        <v>2016</v>
      </c>
      <c r="C40" s="10">
        <v>313</v>
      </c>
      <c r="D40" s="10">
        <v>0</v>
      </c>
      <c r="E40" s="10">
        <v>2015</v>
      </c>
      <c r="F40" s="10">
        <v>642</v>
      </c>
      <c r="G40" s="11" t="s">
        <v>167</v>
      </c>
      <c r="H40" s="9">
        <v>433.16</v>
      </c>
      <c r="I40" s="10" t="s">
        <v>75</v>
      </c>
      <c r="J40" s="13">
        <v>433.16</v>
      </c>
      <c r="K40" s="13"/>
      <c r="L40" s="13"/>
      <c r="M40" s="13"/>
      <c r="N40" s="13"/>
      <c r="O40" s="10" t="s">
        <v>76</v>
      </c>
      <c r="P40" s="15"/>
      <c r="Q40" s="13"/>
      <c r="R40" s="13"/>
      <c r="S40" s="13"/>
      <c r="T40" s="13"/>
    </row>
    <row r="41" spans="1:20" ht="67.5">
      <c r="A41" s="4"/>
      <c r="B41" s="10">
        <v>2016</v>
      </c>
      <c r="C41" s="10">
        <v>313</v>
      </c>
      <c r="D41" s="10">
        <v>0</v>
      </c>
      <c r="E41" s="10">
        <v>2015</v>
      </c>
      <c r="F41" s="10">
        <v>655</v>
      </c>
      <c r="G41" s="11" t="s">
        <v>166</v>
      </c>
      <c r="H41" s="9">
        <v>490.76</v>
      </c>
      <c r="I41" s="10" t="s">
        <v>75</v>
      </c>
      <c r="J41" s="13">
        <v>490.76</v>
      </c>
      <c r="K41" s="13"/>
      <c r="L41" s="13"/>
      <c r="M41" s="13"/>
      <c r="N41" s="13"/>
      <c r="O41" s="10" t="s">
        <v>76</v>
      </c>
      <c r="P41" s="15"/>
      <c r="Q41" s="13"/>
      <c r="R41" s="13"/>
      <c r="S41" s="13"/>
      <c r="T41" s="13"/>
    </row>
    <row r="42" spans="1:20" ht="101.25">
      <c r="A42" s="4"/>
      <c r="B42" s="10">
        <v>2016</v>
      </c>
      <c r="C42" s="10">
        <v>314</v>
      </c>
      <c r="D42" s="10">
        <v>0</v>
      </c>
      <c r="E42" s="10">
        <v>2015</v>
      </c>
      <c r="F42" s="10">
        <v>58</v>
      </c>
      <c r="G42" s="11" t="s">
        <v>147</v>
      </c>
      <c r="H42" s="9">
        <v>1250</v>
      </c>
      <c r="I42" s="10" t="s">
        <v>75</v>
      </c>
      <c r="J42" s="13">
        <v>1250</v>
      </c>
      <c r="K42" s="13"/>
      <c r="L42" s="13"/>
      <c r="M42" s="13"/>
      <c r="N42" s="13"/>
      <c r="O42" s="10" t="s">
        <v>76</v>
      </c>
      <c r="P42" s="15"/>
      <c r="Q42" s="13"/>
      <c r="R42" s="13"/>
      <c r="S42" s="13"/>
      <c r="T42" s="13"/>
    </row>
    <row r="43" spans="1:20" ht="33.75">
      <c r="A43" s="4"/>
      <c r="B43" s="10">
        <v>2016</v>
      </c>
      <c r="C43" s="10">
        <v>314</v>
      </c>
      <c r="D43" s="10">
        <v>0</v>
      </c>
      <c r="E43" s="10">
        <v>2015</v>
      </c>
      <c r="F43" s="10">
        <v>641</v>
      </c>
      <c r="G43" s="11" t="s">
        <v>176</v>
      </c>
      <c r="H43" s="9">
        <v>1820</v>
      </c>
      <c r="I43" s="10" t="s">
        <v>75</v>
      </c>
      <c r="J43" s="13">
        <v>1820</v>
      </c>
      <c r="K43" s="13"/>
      <c r="L43" s="13"/>
      <c r="M43" s="13"/>
      <c r="N43" s="13"/>
      <c r="O43" s="10" t="s">
        <v>76</v>
      </c>
      <c r="P43" s="15"/>
      <c r="Q43" s="13"/>
      <c r="R43" s="13"/>
      <c r="S43" s="13"/>
      <c r="T43" s="13"/>
    </row>
    <row r="44" spans="1:20" ht="67.5">
      <c r="A44" s="4"/>
      <c r="B44" s="10">
        <v>2016</v>
      </c>
      <c r="C44" s="10">
        <v>314</v>
      </c>
      <c r="D44" s="10">
        <v>0</v>
      </c>
      <c r="E44" s="10">
        <v>2015</v>
      </c>
      <c r="F44" s="10">
        <v>648</v>
      </c>
      <c r="G44" s="11" t="s">
        <v>159</v>
      </c>
      <c r="H44" s="9">
        <v>2062</v>
      </c>
      <c r="I44" s="10" t="s">
        <v>75</v>
      </c>
      <c r="J44" s="13">
        <v>2062</v>
      </c>
      <c r="K44" s="13"/>
      <c r="L44" s="13"/>
      <c r="M44" s="13"/>
      <c r="N44" s="13"/>
      <c r="O44" s="10" t="s">
        <v>76</v>
      </c>
      <c r="P44" s="15"/>
      <c r="Q44" s="13"/>
      <c r="R44" s="13"/>
      <c r="S44" s="13"/>
      <c r="T44" s="13"/>
    </row>
    <row r="45" spans="1:20" ht="101.25">
      <c r="A45" s="4"/>
      <c r="B45" s="10">
        <v>2016</v>
      </c>
      <c r="C45" s="10">
        <v>865</v>
      </c>
      <c r="D45" s="10">
        <v>0</v>
      </c>
      <c r="E45" s="10">
        <v>2015</v>
      </c>
      <c r="F45" s="10">
        <v>236</v>
      </c>
      <c r="G45" s="11" t="s">
        <v>177</v>
      </c>
      <c r="H45" s="9">
        <v>2500</v>
      </c>
      <c r="I45" s="10" t="s">
        <v>75</v>
      </c>
      <c r="J45" s="13"/>
      <c r="K45" s="13"/>
      <c r="L45" s="13"/>
      <c r="M45" s="13"/>
      <c r="N45" s="13"/>
      <c r="O45" s="10" t="s">
        <v>75</v>
      </c>
      <c r="P45" s="15" t="s">
        <v>148</v>
      </c>
      <c r="Q45" s="13"/>
      <c r="R45" s="13"/>
      <c r="S45" s="13"/>
      <c r="T45" s="13"/>
    </row>
    <row r="46" spans="1:20" ht="202.5">
      <c r="A46" s="4"/>
      <c r="B46" s="10">
        <v>2016</v>
      </c>
      <c r="C46" s="10">
        <v>1180</v>
      </c>
      <c r="D46" s="10">
        <v>0</v>
      </c>
      <c r="E46" s="10">
        <v>2015</v>
      </c>
      <c r="F46" s="10">
        <v>333</v>
      </c>
      <c r="G46" s="11" t="s">
        <v>178</v>
      </c>
      <c r="H46" s="9">
        <v>10000</v>
      </c>
      <c r="I46" s="10" t="s">
        <v>75</v>
      </c>
      <c r="J46" s="13"/>
      <c r="K46" s="13"/>
      <c r="L46" s="13"/>
      <c r="M46" s="13"/>
      <c r="N46" s="13"/>
      <c r="O46" s="10" t="s">
        <v>75</v>
      </c>
      <c r="P46" s="15" t="s">
        <v>283</v>
      </c>
      <c r="Q46" s="13"/>
      <c r="R46" s="13"/>
      <c r="S46" s="13"/>
      <c r="T46" s="13"/>
    </row>
    <row r="47" spans="1:20" ht="202.5">
      <c r="A47" s="4"/>
      <c r="B47" s="10">
        <v>2016</v>
      </c>
      <c r="C47" s="10">
        <v>1289</v>
      </c>
      <c r="D47" s="10">
        <v>0</v>
      </c>
      <c r="E47" s="10">
        <v>2015</v>
      </c>
      <c r="F47" s="10">
        <v>579</v>
      </c>
      <c r="G47" s="11" t="s">
        <v>179</v>
      </c>
      <c r="H47" s="9">
        <v>1100.75</v>
      </c>
      <c r="I47" s="10" t="s">
        <v>75</v>
      </c>
      <c r="J47" s="13"/>
      <c r="K47" s="13"/>
      <c r="L47" s="13"/>
      <c r="M47" s="13"/>
      <c r="N47" s="13"/>
      <c r="O47" s="10" t="s">
        <v>75</v>
      </c>
      <c r="P47" s="15" t="s">
        <v>284</v>
      </c>
      <c r="Q47" s="13"/>
      <c r="R47" s="13"/>
      <c r="S47" s="13"/>
      <c r="T47" s="13"/>
    </row>
    <row r="48" spans="1:20" ht="236.25">
      <c r="A48" s="4"/>
      <c r="B48" s="10">
        <v>2016</v>
      </c>
      <c r="C48" s="10">
        <v>1294</v>
      </c>
      <c r="D48" s="10">
        <v>0</v>
      </c>
      <c r="E48" s="10">
        <v>2015</v>
      </c>
      <c r="F48" s="10">
        <v>453</v>
      </c>
      <c r="G48" s="11" t="s">
        <v>180</v>
      </c>
      <c r="H48" s="9">
        <v>4208.3100000000004</v>
      </c>
      <c r="I48" s="10" t="s">
        <v>75</v>
      </c>
      <c r="J48" s="13"/>
      <c r="K48" s="13"/>
      <c r="L48" s="13"/>
      <c r="M48" s="13"/>
      <c r="N48" s="13"/>
      <c r="O48" s="10" t="s">
        <v>75</v>
      </c>
      <c r="P48" s="15" t="s">
        <v>285</v>
      </c>
      <c r="Q48" s="13"/>
      <c r="R48" s="13"/>
      <c r="S48" s="13"/>
      <c r="T48" s="13"/>
    </row>
    <row r="49" spans="1:20" ht="135">
      <c r="A49" s="4"/>
      <c r="B49" s="10">
        <v>2016</v>
      </c>
      <c r="C49" s="10">
        <v>1298</v>
      </c>
      <c r="D49" s="10">
        <v>0</v>
      </c>
      <c r="E49" s="10">
        <v>2014</v>
      </c>
      <c r="F49" s="10">
        <v>379</v>
      </c>
      <c r="G49" s="11" t="s">
        <v>181</v>
      </c>
      <c r="H49" s="9">
        <v>3897</v>
      </c>
      <c r="I49" s="10" t="s">
        <v>75</v>
      </c>
      <c r="J49" s="13"/>
      <c r="K49" s="13"/>
      <c r="L49" s="13"/>
      <c r="M49" s="13"/>
      <c r="N49" s="13"/>
      <c r="O49" s="10" t="s">
        <v>75</v>
      </c>
      <c r="P49" s="15" t="s">
        <v>81</v>
      </c>
      <c r="Q49" s="13"/>
      <c r="R49" s="13"/>
      <c r="S49" s="13"/>
      <c r="T49" s="13"/>
    </row>
    <row r="50" spans="1:20" ht="135">
      <c r="A50" s="4"/>
      <c r="B50" s="10">
        <v>2016</v>
      </c>
      <c r="C50" s="10">
        <v>1298</v>
      </c>
      <c r="D50" s="10">
        <v>0</v>
      </c>
      <c r="E50" s="10">
        <v>2015</v>
      </c>
      <c r="F50" s="10">
        <v>558</v>
      </c>
      <c r="G50" s="11" t="s">
        <v>182</v>
      </c>
      <c r="H50" s="9">
        <v>3828</v>
      </c>
      <c r="I50" s="10" t="s">
        <v>75</v>
      </c>
      <c r="J50" s="13"/>
      <c r="K50" s="13"/>
      <c r="L50" s="13"/>
      <c r="M50" s="13"/>
      <c r="N50" s="13"/>
      <c r="O50" s="10" t="s">
        <v>75</v>
      </c>
      <c r="P50" s="15" t="s">
        <v>81</v>
      </c>
      <c r="Q50" s="13"/>
      <c r="R50" s="13"/>
      <c r="S50" s="13"/>
      <c r="T50" s="13"/>
    </row>
    <row r="51" spans="1:20" ht="135">
      <c r="A51" s="4"/>
      <c r="B51" s="10">
        <v>2016</v>
      </c>
      <c r="C51" s="10">
        <v>1385</v>
      </c>
      <c r="D51" s="10">
        <v>0</v>
      </c>
      <c r="E51" s="10">
        <v>2015</v>
      </c>
      <c r="F51" s="10">
        <v>626</v>
      </c>
      <c r="G51" s="11" t="s">
        <v>183</v>
      </c>
      <c r="H51" s="9">
        <v>101.5</v>
      </c>
      <c r="I51" s="10" t="s">
        <v>75</v>
      </c>
      <c r="J51" s="13"/>
      <c r="K51" s="13"/>
      <c r="L51" s="13"/>
      <c r="M51" s="13"/>
      <c r="N51" s="13"/>
      <c r="O51" s="10" t="s">
        <v>75</v>
      </c>
      <c r="P51" s="15" t="s">
        <v>82</v>
      </c>
      <c r="Q51" s="13"/>
      <c r="R51" s="13"/>
      <c r="S51" s="13"/>
      <c r="T51" s="13"/>
    </row>
    <row r="52" spans="1:20" ht="135">
      <c r="A52" s="4"/>
      <c r="B52" s="10">
        <v>2016</v>
      </c>
      <c r="C52" s="10">
        <v>1760</v>
      </c>
      <c r="D52" s="10">
        <v>0</v>
      </c>
      <c r="E52" s="10">
        <v>2015</v>
      </c>
      <c r="F52" s="10">
        <v>435</v>
      </c>
      <c r="G52" s="11" t="s">
        <v>184</v>
      </c>
      <c r="H52" s="9">
        <v>79400</v>
      </c>
      <c r="I52" s="10" t="s">
        <v>75</v>
      </c>
      <c r="J52" s="13"/>
      <c r="K52" s="13"/>
      <c r="L52" s="13"/>
      <c r="M52" s="13"/>
      <c r="N52" s="13"/>
      <c r="O52" s="10" t="s">
        <v>75</v>
      </c>
      <c r="P52" s="15" t="s">
        <v>83</v>
      </c>
      <c r="Q52" s="13"/>
      <c r="R52" s="13"/>
      <c r="S52" s="13"/>
      <c r="T52" s="13"/>
    </row>
    <row r="53" spans="1:20" ht="67.5">
      <c r="A53" s="4"/>
      <c r="B53" s="10">
        <v>2016</v>
      </c>
      <c r="C53" s="10">
        <v>2183</v>
      </c>
      <c r="D53" s="10">
        <v>0</v>
      </c>
      <c r="E53" s="10">
        <v>2015</v>
      </c>
      <c r="F53" s="10">
        <v>657</v>
      </c>
      <c r="G53" s="11" t="s">
        <v>149</v>
      </c>
      <c r="H53" s="9">
        <v>569.78</v>
      </c>
      <c r="I53" s="10" t="s">
        <v>75</v>
      </c>
      <c r="J53" s="13">
        <v>569.78</v>
      </c>
      <c r="K53" s="13"/>
      <c r="L53" s="13"/>
      <c r="M53" s="13"/>
      <c r="N53" s="13"/>
      <c r="O53" s="10" t="s">
        <v>76</v>
      </c>
      <c r="P53" s="15"/>
      <c r="Q53" s="13"/>
      <c r="R53" s="13"/>
      <c r="S53" s="13"/>
      <c r="T53" s="13"/>
    </row>
    <row r="54" spans="1:20" ht="67.5">
      <c r="A54" s="4"/>
      <c r="B54" s="10">
        <v>2016</v>
      </c>
      <c r="C54" s="10">
        <v>2184</v>
      </c>
      <c r="D54" s="10">
        <v>0</v>
      </c>
      <c r="E54" s="10">
        <v>2015</v>
      </c>
      <c r="F54" s="10">
        <v>650</v>
      </c>
      <c r="G54" s="11" t="s">
        <v>159</v>
      </c>
      <c r="H54" s="9">
        <v>2394</v>
      </c>
      <c r="I54" s="10" t="s">
        <v>75</v>
      </c>
      <c r="J54" s="13">
        <v>2394</v>
      </c>
      <c r="K54" s="13"/>
      <c r="L54" s="13"/>
      <c r="M54" s="13"/>
      <c r="N54" s="13"/>
      <c r="O54" s="10" t="s">
        <v>76</v>
      </c>
      <c r="P54" s="15"/>
      <c r="Q54" s="13"/>
      <c r="R54" s="13"/>
      <c r="S54" s="13"/>
      <c r="T54" s="13"/>
    </row>
    <row r="55" spans="1:20" ht="169.9" customHeight="1">
      <c r="A55" s="4"/>
      <c r="B55" s="10">
        <v>2016</v>
      </c>
      <c r="C55" s="10">
        <v>2220</v>
      </c>
      <c r="D55" s="10">
        <v>0</v>
      </c>
      <c r="E55" s="10">
        <v>2015</v>
      </c>
      <c r="F55" s="10">
        <v>571</v>
      </c>
      <c r="G55" s="11" t="s">
        <v>185</v>
      </c>
      <c r="H55" s="9">
        <v>6244.08</v>
      </c>
      <c r="I55" s="10" t="s">
        <v>75</v>
      </c>
      <c r="J55" s="13"/>
      <c r="K55" s="13"/>
      <c r="L55" s="13"/>
      <c r="M55" s="13"/>
      <c r="N55" s="13"/>
      <c r="O55" s="10" t="s">
        <v>75</v>
      </c>
      <c r="P55" s="15" t="s">
        <v>80</v>
      </c>
      <c r="Q55" s="13"/>
      <c r="R55" s="13"/>
      <c r="S55" s="13"/>
      <c r="T55" s="13"/>
    </row>
    <row r="56" spans="1:20" ht="33.75">
      <c r="A56" s="4"/>
      <c r="B56" s="10">
        <v>2016</v>
      </c>
      <c r="C56" s="10">
        <v>2722</v>
      </c>
      <c r="D56" s="10">
        <v>0</v>
      </c>
      <c r="E56" s="10">
        <v>2015</v>
      </c>
      <c r="F56" s="10">
        <v>658</v>
      </c>
      <c r="G56" s="11" t="s">
        <v>186</v>
      </c>
      <c r="H56" s="9">
        <v>83.29</v>
      </c>
      <c r="I56" s="10" t="s">
        <v>75</v>
      </c>
      <c r="J56" s="13">
        <v>83.29</v>
      </c>
      <c r="K56" s="13"/>
      <c r="L56" s="13"/>
      <c r="M56" s="13"/>
      <c r="N56" s="13"/>
      <c r="O56" s="10" t="s">
        <v>76</v>
      </c>
      <c r="P56" s="15"/>
      <c r="Q56" s="13"/>
      <c r="R56" s="13"/>
      <c r="S56" s="13"/>
      <c r="T56" s="13"/>
    </row>
    <row r="57" spans="1:20" ht="33.75">
      <c r="A57" s="4"/>
      <c r="B57" s="10">
        <v>2016</v>
      </c>
      <c r="C57" s="10">
        <v>2722</v>
      </c>
      <c r="D57" s="10">
        <v>0</v>
      </c>
      <c r="E57" s="10">
        <v>2015</v>
      </c>
      <c r="F57" s="10">
        <v>673</v>
      </c>
      <c r="G57" s="11" t="s">
        <v>186</v>
      </c>
      <c r="H57" s="9">
        <v>103.89</v>
      </c>
      <c r="I57" s="10" t="s">
        <v>75</v>
      </c>
      <c r="J57" s="13">
        <v>103.89</v>
      </c>
      <c r="K57" s="13"/>
      <c r="L57" s="13"/>
      <c r="M57" s="13"/>
      <c r="N57" s="13"/>
      <c r="O57" s="10" t="s">
        <v>76</v>
      </c>
      <c r="P57" s="15"/>
      <c r="Q57" s="13"/>
      <c r="R57" s="13"/>
      <c r="S57" s="13"/>
      <c r="T57" s="13"/>
    </row>
    <row r="58" spans="1:20" ht="33.75">
      <c r="A58" s="4"/>
      <c r="B58" s="10">
        <v>2016</v>
      </c>
      <c r="C58" s="10">
        <v>2723</v>
      </c>
      <c r="D58" s="10">
        <v>0</v>
      </c>
      <c r="E58" s="10">
        <v>2015</v>
      </c>
      <c r="F58" s="10">
        <v>664</v>
      </c>
      <c r="G58" s="11" t="s">
        <v>186</v>
      </c>
      <c r="H58" s="9">
        <v>203.5</v>
      </c>
      <c r="I58" s="10" t="s">
        <v>75</v>
      </c>
      <c r="J58" s="13">
        <v>203.5</v>
      </c>
      <c r="K58" s="13"/>
      <c r="L58" s="13"/>
      <c r="M58" s="13"/>
      <c r="N58" s="13"/>
      <c r="O58" s="10" t="s">
        <v>76</v>
      </c>
      <c r="P58" s="15"/>
      <c r="Q58" s="13"/>
      <c r="R58" s="13"/>
      <c r="S58" s="13"/>
      <c r="T58" s="13"/>
    </row>
    <row r="59" spans="1:20" ht="33.75">
      <c r="A59" s="4"/>
      <c r="B59" s="10">
        <v>2016</v>
      </c>
      <c r="C59" s="10">
        <v>2724</v>
      </c>
      <c r="D59" s="10">
        <v>0</v>
      </c>
      <c r="E59" s="10">
        <v>2015</v>
      </c>
      <c r="F59" s="10">
        <v>663</v>
      </c>
      <c r="G59" s="11" t="s">
        <v>186</v>
      </c>
      <c r="H59" s="9">
        <v>17.29</v>
      </c>
      <c r="I59" s="10" t="s">
        <v>75</v>
      </c>
      <c r="J59" s="13">
        <v>17.29</v>
      </c>
      <c r="K59" s="13"/>
      <c r="L59" s="13"/>
      <c r="M59" s="13"/>
      <c r="N59" s="13"/>
      <c r="O59" s="10" t="s">
        <v>76</v>
      </c>
      <c r="P59" s="15"/>
      <c r="Q59" s="13"/>
      <c r="R59" s="13"/>
      <c r="S59" s="13"/>
      <c r="T59" s="13"/>
    </row>
    <row r="60" spans="1:20" ht="33.75">
      <c r="A60" s="4"/>
      <c r="B60" s="10">
        <v>2016</v>
      </c>
      <c r="C60" s="10">
        <v>2724</v>
      </c>
      <c r="D60" s="10">
        <v>0</v>
      </c>
      <c r="E60" s="10">
        <v>2015</v>
      </c>
      <c r="F60" s="10">
        <v>676</v>
      </c>
      <c r="G60" s="11" t="s">
        <v>186</v>
      </c>
      <c r="H60" s="9">
        <v>53.73</v>
      </c>
      <c r="I60" s="10" t="s">
        <v>75</v>
      </c>
      <c r="J60" s="13">
        <v>53.73</v>
      </c>
      <c r="K60" s="13"/>
      <c r="L60" s="13"/>
      <c r="M60" s="13"/>
      <c r="N60" s="13"/>
      <c r="O60" s="10" t="s">
        <v>76</v>
      </c>
      <c r="P60" s="15"/>
      <c r="Q60" s="13"/>
      <c r="R60" s="13"/>
      <c r="S60" s="13"/>
      <c r="T60" s="13"/>
    </row>
    <row r="61" spans="1:20" ht="67.5">
      <c r="A61" s="4"/>
      <c r="B61" s="10">
        <v>2016</v>
      </c>
      <c r="C61" s="10">
        <v>2725</v>
      </c>
      <c r="D61" s="10">
        <v>0</v>
      </c>
      <c r="E61" s="10">
        <v>2015</v>
      </c>
      <c r="F61" s="10">
        <v>611</v>
      </c>
      <c r="G61" s="11" t="s">
        <v>187</v>
      </c>
      <c r="H61" s="9">
        <v>148.75</v>
      </c>
      <c r="I61" s="10" t="s">
        <v>75</v>
      </c>
      <c r="J61" s="13">
        <v>148.75</v>
      </c>
      <c r="K61" s="13"/>
      <c r="L61" s="13"/>
      <c r="M61" s="13"/>
      <c r="N61" s="13"/>
      <c r="O61" s="10" t="s">
        <v>76</v>
      </c>
      <c r="P61" s="15"/>
      <c r="Q61" s="13"/>
      <c r="R61" s="13"/>
      <c r="S61" s="13"/>
      <c r="T61" s="13"/>
    </row>
    <row r="62" spans="1:20" ht="33.75">
      <c r="A62" s="4"/>
      <c r="B62" s="10">
        <v>2016</v>
      </c>
      <c r="C62" s="10">
        <v>2725</v>
      </c>
      <c r="D62" s="10">
        <v>0</v>
      </c>
      <c r="E62" s="10">
        <v>2015</v>
      </c>
      <c r="F62" s="10">
        <v>634</v>
      </c>
      <c r="G62" s="11" t="s">
        <v>188</v>
      </c>
      <c r="H62" s="9">
        <v>574.77</v>
      </c>
      <c r="I62" s="10" t="s">
        <v>75</v>
      </c>
      <c r="J62" s="13">
        <v>574.77</v>
      </c>
      <c r="K62" s="13"/>
      <c r="L62" s="13"/>
      <c r="M62" s="13"/>
      <c r="N62" s="13"/>
      <c r="O62" s="10" t="s">
        <v>76</v>
      </c>
      <c r="P62" s="15"/>
      <c r="Q62" s="13"/>
      <c r="R62" s="13"/>
      <c r="S62" s="13"/>
      <c r="T62" s="13"/>
    </row>
    <row r="63" spans="1:20" ht="33.75">
      <c r="A63" s="4"/>
      <c r="B63" s="10">
        <v>2016</v>
      </c>
      <c r="C63" s="10">
        <v>2725</v>
      </c>
      <c r="D63" s="10">
        <v>0</v>
      </c>
      <c r="E63" s="10">
        <v>2015</v>
      </c>
      <c r="F63" s="10">
        <v>659</v>
      </c>
      <c r="G63" s="11" t="s">
        <v>189</v>
      </c>
      <c r="H63" s="9">
        <v>205.09</v>
      </c>
      <c r="I63" s="10" t="s">
        <v>75</v>
      </c>
      <c r="J63" s="13">
        <v>205.09</v>
      </c>
      <c r="K63" s="13"/>
      <c r="L63" s="13"/>
      <c r="M63" s="13"/>
      <c r="N63" s="13"/>
      <c r="O63" s="10" t="s">
        <v>76</v>
      </c>
      <c r="P63" s="15"/>
      <c r="Q63" s="13"/>
      <c r="R63" s="13"/>
      <c r="S63" s="13"/>
      <c r="T63" s="13"/>
    </row>
    <row r="64" spans="1:20" ht="33.75">
      <c r="A64" s="4"/>
      <c r="B64" s="10">
        <v>2016</v>
      </c>
      <c r="C64" s="10">
        <v>2727</v>
      </c>
      <c r="D64" s="10">
        <v>0</v>
      </c>
      <c r="E64" s="10">
        <v>2015</v>
      </c>
      <c r="F64" s="10">
        <v>637</v>
      </c>
      <c r="G64" s="11" t="s">
        <v>188</v>
      </c>
      <c r="H64" s="9">
        <v>10.199999999999999</v>
      </c>
      <c r="I64" s="10" t="s">
        <v>75</v>
      </c>
      <c r="J64" s="13">
        <v>10.199999999999999</v>
      </c>
      <c r="K64" s="13"/>
      <c r="L64" s="13"/>
      <c r="M64" s="13"/>
      <c r="N64" s="13"/>
      <c r="O64" s="10" t="s">
        <v>76</v>
      </c>
      <c r="P64" s="15"/>
      <c r="Q64" s="13"/>
      <c r="R64" s="13"/>
      <c r="S64" s="13"/>
      <c r="T64" s="13"/>
    </row>
    <row r="65" spans="1:20" ht="33.75">
      <c r="A65" s="4"/>
      <c r="B65" s="10">
        <v>2016</v>
      </c>
      <c r="C65" s="10">
        <v>2727</v>
      </c>
      <c r="D65" s="10">
        <v>0</v>
      </c>
      <c r="E65" s="10">
        <v>2015</v>
      </c>
      <c r="F65" s="10">
        <v>660</v>
      </c>
      <c r="G65" s="11" t="s">
        <v>189</v>
      </c>
      <c r="H65" s="9">
        <v>123.93</v>
      </c>
      <c r="I65" s="10" t="s">
        <v>75</v>
      </c>
      <c r="J65" s="13">
        <v>123.93</v>
      </c>
      <c r="K65" s="13"/>
      <c r="L65" s="13"/>
      <c r="M65" s="13"/>
      <c r="N65" s="13"/>
      <c r="O65" s="10" t="s">
        <v>76</v>
      </c>
      <c r="P65" s="15"/>
      <c r="Q65" s="13"/>
      <c r="R65" s="13"/>
      <c r="S65" s="13"/>
      <c r="T65" s="13"/>
    </row>
    <row r="66" spans="1:20" ht="33.75">
      <c r="A66" s="4"/>
      <c r="B66" s="10">
        <v>2016</v>
      </c>
      <c r="C66" s="10">
        <v>2727</v>
      </c>
      <c r="D66" s="10">
        <v>0</v>
      </c>
      <c r="E66" s="10">
        <v>2015</v>
      </c>
      <c r="F66" s="10">
        <v>674</v>
      </c>
      <c r="G66" s="11" t="s">
        <v>190</v>
      </c>
      <c r="H66" s="9">
        <v>365.24</v>
      </c>
      <c r="I66" s="10" t="s">
        <v>75</v>
      </c>
      <c r="J66" s="13">
        <v>365.24</v>
      </c>
      <c r="K66" s="13"/>
      <c r="L66" s="13"/>
      <c r="M66" s="13"/>
      <c r="N66" s="13"/>
      <c r="O66" s="10" t="s">
        <v>76</v>
      </c>
      <c r="P66" s="15"/>
      <c r="Q66" s="13"/>
      <c r="R66" s="13"/>
      <c r="S66" s="13"/>
      <c r="T66" s="13"/>
    </row>
    <row r="67" spans="1:20" ht="33.75">
      <c r="A67" s="4"/>
      <c r="B67" s="10">
        <v>2016</v>
      </c>
      <c r="C67" s="10">
        <v>2728</v>
      </c>
      <c r="D67" s="10">
        <v>0</v>
      </c>
      <c r="E67" s="10">
        <v>2015</v>
      </c>
      <c r="F67" s="10">
        <v>640</v>
      </c>
      <c r="G67" s="11" t="s">
        <v>188</v>
      </c>
      <c r="H67" s="9">
        <v>10.199999999999999</v>
      </c>
      <c r="I67" s="10" t="s">
        <v>75</v>
      </c>
      <c r="J67" s="13">
        <v>10.199999999999999</v>
      </c>
      <c r="K67" s="13"/>
      <c r="L67" s="13"/>
      <c r="M67" s="13"/>
      <c r="N67" s="13"/>
      <c r="O67" s="10" t="s">
        <v>76</v>
      </c>
      <c r="P67" s="15"/>
      <c r="Q67" s="13"/>
      <c r="R67" s="13"/>
      <c r="S67" s="13"/>
      <c r="T67" s="13"/>
    </row>
    <row r="68" spans="1:20" ht="33.75">
      <c r="A68" s="4"/>
      <c r="B68" s="10">
        <v>2016</v>
      </c>
      <c r="C68" s="10">
        <v>2728</v>
      </c>
      <c r="D68" s="10">
        <v>0</v>
      </c>
      <c r="E68" s="10">
        <v>2015</v>
      </c>
      <c r="F68" s="10">
        <v>661</v>
      </c>
      <c r="G68" s="11" t="s">
        <v>189</v>
      </c>
      <c r="H68" s="9">
        <v>129.54</v>
      </c>
      <c r="I68" s="10" t="s">
        <v>75</v>
      </c>
      <c r="J68" s="13">
        <v>129.54</v>
      </c>
      <c r="K68" s="13"/>
      <c r="L68" s="13"/>
      <c r="M68" s="13"/>
      <c r="N68" s="13"/>
      <c r="O68" s="10" t="s">
        <v>76</v>
      </c>
      <c r="P68" s="15"/>
      <c r="Q68" s="13"/>
      <c r="R68" s="13"/>
      <c r="S68" s="13"/>
      <c r="T68" s="13"/>
    </row>
    <row r="69" spans="1:20" ht="33.75">
      <c r="A69" s="4"/>
      <c r="B69" s="10">
        <v>2016</v>
      </c>
      <c r="C69" s="10">
        <v>2728</v>
      </c>
      <c r="D69" s="10">
        <v>0</v>
      </c>
      <c r="E69" s="10">
        <v>2015</v>
      </c>
      <c r="F69" s="10">
        <v>675</v>
      </c>
      <c r="G69" s="11" t="s">
        <v>191</v>
      </c>
      <c r="H69" s="9">
        <v>320.42</v>
      </c>
      <c r="I69" s="10" t="s">
        <v>75</v>
      </c>
      <c r="J69" s="13">
        <v>320.42</v>
      </c>
      <c r="K69" s="13"/>
      <c r="L69" s="13"/>
      <c r="M69" s="13"/>
      <c r="N69" s="13"/>
      <c r="O69" s="10" t="s">
        <v>76</v>
      </c>
      <c r="P69" s="15"/>
      <c r="Q69" s="13"/>
      <c r="R69" s="13"/>
      <c r="S69" s="13"/>
      <c r="T69" s="13"/>
    </row>
    <row r="70" spans="1:20" ht="67.5">
      <c r="A70" s="4"/>
      <c r="B70" s="10">
        <v>2016</v>
      </c>
      <c r="C70" s="10">
        <v>2729</v>
      </c>
      <c r="D70" s="10">
        <v>0</v>
      </c>
      <c r="E70" s="10">
        <v>2015</v>
      </c>
      <c r="F70" s="10">
        <v>60</v>
      </c>
      <c r="G70" s="11" t="s">
        <v>192</v>
      </c>
      <c r="H70" s="9">
        <v>106.25</v>
      </c>
      <c r="I70" s="10" t="s">
        <v>75</v>
      </c>
      <c r="J70" s="13">
        <v>106.25</v>
      </c>
      <c r="K70" s="13"/>
      <c r="L70" s="13"/>
      <c r="M70" s="13"/>
      <c r="N70" s="13"/>
      <c r="O70" s="10" t="s">
        <v>76</v>
      </c>
      <c r="P70" s="15"/>
      <c r="Q70" s="13"/>
      <c r="R70" s="13"/>
      <c r="S70" s="13"/>
      <c r="T70" s="13"/>
    </row>
    <row r="71" spans="1:20" ht="33.75">
      <c r="A71" s="4"/>
      <c r="B71" s="10">
        <v>2016</v>
      </c>
      <c r="C71" s="10">
        <v>2729</v>
      </c>
      <c r="D71" s="10">
        <v>0</v>
      </c>
      <c r="E71" s="10">
        <v>2015</v>
      </c>
      <c r="F71" s="10">
        <v>643</v>
      </c>
      <c r="G71" s="11" t="s">
        <v>188</v>
      </c>
      <c r="H71" s="9">
        <v>54.4</v>
      </c>
      <c r="I71" s="10" t="s">
        <v>75</v>
      </c>
      <c r="J71" s="13">
        <v>54.4</v>
      </c>
      <c r="K71" s="13"/>
      <c r="L71" s="13"/>
      <c r="M71" s="13"/>
      <c r="N71" s="13"/>
      <c r="O71" s="10" t="s">
        <v>76</v>
      </c>
      <c r="P71" s="15"/>
      <c r="Q71" s="13"/>
      <c r="R71" s="13"/>
      <c r="S71" s="13"/>
      <c r="T71" s="13"/>
    </row>
    <row r="72" spans="1:20" ht="33.75">
      <c r="A72" s="4"/>
      <c r="B72" s="10">
        <v>2016</v>
      </c>
      <c r="C72" s="10">
        <v>2729</v>
      </c>
      <c r="D72" s="10">
        <v>0</v>
      </c>
      <c r="E72" s="10">
        <v>2015</v>
      </c>
      <c r="F72" s="10">
        <v>662</v>
      </c>
      <c r="G72" s="11" t="s">
        <v>189</v>
      </c>
      <c r="H72" s="9">
        <v>175.27</v>
      </c>
      <c r="I72" s="10" t="s">
        <v>75</v>
      </c>
      <c r="J72" s="13">
        <v>175.27</v>
      </c>
      <c r="K72" s="13"/>
      <c r="L72" s="13"/>
      <c r="M72" s="13"/>
      <c r="N72" s="13"/>
      <c r="O72" s="10" t="s">
        <v>76</v>
      </c>
      <c r="P72" s="15"/>
      <c r="Q72" s="13"/>
      <c r="R72" s="13"/>
      <c r="S72" s="13"/>
      <c r="T72" s="13"/>
    </row>
    <row r="73" spans="1:20" ht="168.75">
      <c r="A73" s="4"/>
      <c r="B73" s="10">
        <v>2016</v>
      </c>
      <c r="C73" s="10">
        <v>2730</v>
      </c>
      <c r="D73" s="10">
        <v>0</v>
      </c>
      <c r="E73" s="10">
        <v>2013</v>
      </c>
      <c r="F73" s="10">
        <v>483</v>
      </c>
      <c r="G73" s="11" t="s">
        <v>193</v>
      </c>
      <c r="H73" s="9">
        <v>34689.75</v>
      </c>
      <c r="I73" s="10" t="s">
        <v>75</v>
      </c>
      <c r="J73" s="13"/>
      <c r="K73" s="13"/>
      <c r="L73" s="13"/>
      <c r="M73" s="13"/>
      <c r="N73" s="12"/>
      <c r="O73" s="10" t="s">
        <v>75</v>
      </c>
      <c r="P73" s="15" t="s">
        <v>84</v>
      </c>
      <c r="Q73" s="13"/>
      <c r="R73" s="13"/>
      <c r="S73" s="13"/>
      <c r="T73" s="13"/>
    </row>
    <row r="74" spans="1:20" ht="168.75">
      <c r="A74" s="4"/>
      <c r="B74" s="10">
        <v>2016</v>
      </c>
      <c r="C74" s="10">
        <v>2734</v>
      </c>
      <c r="D74" s="10">
        <v>0</v>
      </c>
      <c r="E74" s="10">
        <v>2015</v>
      </c>
      <c r="F74" s="10">
        <v>436</v>
      </c>
      <c r="G74" s="11" t="s">
        <v>194</v>
      </c>
      <c r="H74" s="9">
        <v>119702.56</v>
      </c>
      <c r="I74" s="10" t="s">
        <v>75</v>
      </c>
      <c r="J74" s="13"/>
      <c r="K74" s="13"/>
      <c r="L74" s="13"/>
      <c r="M74" s="13"/>
      <c r="N74" s="12"/>
      <c r="O74" s="10" t="s">
        <v>75</v>
      </c>
      <c r="P74" s="15" t="s">
        <v>85</v>
      </c>
      <c r="Q74" s="13"/>
      <c r="R74" s="13"/>
      <c r="S74" s="13"/>
      <c r="T74" s="13"/>
    </row>
    <row r="75" spans="1:20" ht="101.25">
      <c r="A75" s="4"/>
      <c r="B75" s="10">
        <v>2016</v>
      </c>
      <c r="C75" s="10">
        <v>3028</v>
      </c>
      <c r="D75" s="10">
        <v>0</v>
      </c>
      <c r="E75" s="10">
        <v>2014</v>
      </c>
      <c r="F75" s="10">
        <v>456</v>
      </c>
      <c r="G75" s="11" t="s">
        <v>195</v>
      </c>
      <c r="H75" s="9">
        <v>26173.39</v>
      </c>
      <c r="I75" s="10" t="s">
        <v>75</v>
      </c>
      <c r="J75" s="13">
        <v>26173.39</v>
      </c>
      <c r="K75" s="13"/>
      <c r="L75" s="13"/>
      <c r="M75" s="13"/>
      <c r="N75" s="12"/>
      <c r="O75" s="10" t="s">
        <v>76</v>
      </c>
      <c r="P75" s="15"/>
      <c r="Q75" s="13"/>
      <c r="R75" s="13"/>
      <c r="S75" s="13"/>
      <c r="T75" s="13"/>
    </row>
    <row r="76" spans="1:20" ht="101.25">
      <c r="A76" s="4"/>
      <c r="B76" s="10">
        <v>2016</v>
      </c>
      <c r="C76" s="10">
        <v>3028</v>
      </c>
      <c r="D76" s="10">
        <v>0</v>
      </c>
      <c r="E76" s="10">
        <v>2015</v>
      </c>
      <c r="F76" s="10">
        <v>367</v>
      </c>
      <c r="G76" s="11" t="s">
        <v>196</v>
      </c>
      <c r="H76" s="9">
        <v>13091.15</v>
      </c>
      <c r="I76" s="10" t="s">
        <v>75</v>
      </c>
      <c r="J76" s="13"/>
      <c r="K76" s="13"/>
      <c r="L76" s="13"/>
      <c r="M76" s="13"/>
      <c r="N76" s="12"/>
      <c r="O76" s="10" t="s">
        <v>75</v>
      </c>
      <c r="P76" s="15" t="s">
        <v>80</v>
      </c>
      <c r="Q76" s="13"/>
      <c r="R76" s="13"/>
      <c r="S76" s="13"/>
      <c r="T76" s="13"/>
    </row>
    <row r="77" spans="1:20" ht="33.75">
      <c r="A77" s="4"/>
      <c r="B77" s="10">
        <v>2016</v>
      </c>
      <c r="C77" s="10">
        <v>3029</v>
      </c>
      <c r="D77" s="10">
        <v>0</v>
      </c>
      <c r="E77" s="10">
        <v>2015</v>
      </c>
      <c r="F77" s="10">
        <v>595</v>
      </c>
      <c r="G77" s="11" t="s">
        <v>197</v>
      </c>
      <c r="H77" s="9">
        <v>697325.53</v>
      </c>
      <c r="I77" s="10" t="s">
        <v>75</v>
      </c>
      <c r="J77" s="13">
        <v>697325.53</v>
      </c>
      <c r="K77" s="13"/>
      <c r="L77" s="13"/>
      <c r="M77" s="13"/>
      <c r="N77" s="12"/>
      <c r="O77" s="10" t="s">
        <v>76</v>
      </c>
      <c r="P77" s="15"/>
      <c r="Q77" s="13"/>
      <c r="R77" s="13"/>
      <c r="S77" s="13"/>
      <c r="T77" s="13"/>
    </row>
    <row r="78" spans="1:20" ht="168.75">
      <c r="A78" s="4"/>
      <c r="B78" s="10">
        <v>2016</v>
      </c>
      <c r="C78" s="10">
        <v>3150</v>
      </c>
      <c r="D78" s="10">
        <v>0</v>
      </c>
      <c r="E78" s="10">
        <v>2013</v>
      </c>
      <c r="F78" s="10">
        <v>115</v>
      </c>
      <c r="G78" s="11" t="s">
        <v>198</v>
      </c>
      <c r="H78" s="9">
        <v>5000</v>
      </c>
      <c r="I78" s="10" t="s">
        <v>75</v>
      </c>
      <c r="J78" s="13"/>
      <c r="K78" s="13"/>
      <c r="L78" s="13"/>
      <c r="M78" s="13"/>
      <c r="N78" s="12"/>
      <c r="O78" s="10" t="s">
        <v>75</v>
      </c>
      <c r="P78" s="15" t="s">
        <v>86</v>
      </c>
      <c r="Q78" s="13"/>
      <c r="R78" s="13"/>
      <c r="S78" s="13"/>
      <c r="T78" s="13"/>
    </row>
    <row r="79" spans="1:20" ht="168.75">
      <c r="A79" s="4"/>
      <c r="B79" s="10">
        <v>2016</v>
      </c>
      <c r="C79" s="10">
        <v>3224</v>
      </c>
      <c r="D79" s="10">
        <v>0</v>
      </c>
      <c r="E79" s="10">
        <v>2013</v>
      </c>
      <c r="F79" s="10">
        <v>447</v>
      </c>
      <c r="G79" s="11" t="s">
        <v>199</v>
      </c>
      <c r="H79" s="9">
        <v>64000</v>
      </c>
      <c r="I79" s="10" t="s">
        <v>75</v>
      </c>
      <c r="J79" s="13"/>
      <c r="K79" s="13"/>
      <c r="L79" s="13"/>
      <c r="M79" s="13"/>
      <c r="N79" s="12"/>
      <c r="O79" s="10" t="s">
        <v>75</v>
      </c>
      <c r="P79" s="15" t="s">
        <v>150</v>
      </c>
      <c r="Q79" s="13"/>
      <c r="R79" s="13"/>
      <c r="S79" s="13"/>
      <c r="T79" s="13"/>
    </row>
    <row r="80" spans="1:20" ht="101.25">
      <c r="A80" s="4"/>
      <c r="B80" s="10">
        <v>2016</v>
      </c>
      <c r="C80" s="10">
        <v>3265</v>
      </c>
      <c r="D80" s="10">
        <v>0</v>
      </c>
      <c r="E80" s="10">
        <v>2015</v>
      </c>
      <c r="F80" s="10">
        <v>577</v>
      </c>
      <c r="G80" s="11" t="s">
        <v>200</v>
      </c>
      <c r="H80" s="9">
        <v>3589.36</v>
      </c>
      <c r="I80" s="10" t="s">
        <v>75</v>
      </c>
      <c r="J80" s="13"/>
      <c r="K80" s="13"/>
      <c r="L80" s="13"/>
      <c r="M80" s="13"/>
      <c r="N80" s="12"/>
      <c r="O80" s="10" t="s">
        <v>75</v>
      </c>
      <c r="P80" s="15" t="s">
        <v>80</v>
      </c>
      <c r="Q80" s="13"/>
      <c r="R80" s="13"/>
      <c r="S80" s="13"/>
      <c r="T80" s="13"/>
    </row>
    <row r="81" spans="1:20" ht="101.25">
      <c r="A81" s="4"/>
      <c r="B81" s="10">
        <v>2016</v>
      </c>
      <c r="C81" s="10">
        <v>3385</v>
      </c>
      <c r="D81" s="10">
        <v>0</v>
      </c>
      <c r="E81" s="10">
        <v>2015</v>
      </c>
      <c r="F81" s="10">
        <v>375</v>
      </c>
      <c r="G81" s="11" t="s">
        <v>201</v>
      </c>
      <c r="H81" s="9">
        <v>16419.919999999998</v>
      </c>
      <c r="I81" s="10" t="s">
        <v>75</v>
      </c>
      <c r="J81" s="13"/>
      <c r="K81" s="13"/>
      <c r="L81" s="13"/>
      <c r="M81" s="13"/>
      <c r="N81" s="12"/>
      <c r="O81" s="10" t="s">
        <v>75</v>
      </c>
      <c r="P81" s="15" t="s">
        <v>87</v>
      </c>
      <c r="Q81" s="13"/>
      <c r="R81" s="13"/>
      <c r="S81" s="13"/>
      <c r="T81" s="13"/>
    </row>
    <row r="82" spans="1:20" ht="67.5">
      <c r="A82" s="4"/>
      <c r="B82" s="10">
        <v>2016</v>
      </c>
      <c r="C82" s="10">
        <v>3386</v>
      </c>
      <c r="D82" s="10">
        <v>0</v>
      </c>
      <c r="E82" s="10">
        <v>2003</v>
      </c>
      <c r="F82" s="10">
        <v>335</v>
      </c>
      <c r="G82" s="11" t="s">
        <v>202</v>
      </c>
      <c r="H82" s="9">
        <v>2211</v>
      </c>
      <c r="I82" s="10" t="s">
        <v>75</v>
      </c>
      <c r="J82" s="13">
        <v>2211</v>
      </c>
      <c r="K82" s="13"/>
      <c r="L82" s="13"/>
      <c r="M82" s="13"/>
      <c r="N82" s="12"/>
      <c r="O82" s="10" t="s">
        <v>76</v>
      </c>
      <c r="P82" s="15"/>
      <c r="Q82" s="13"/>
      <c r="R82" s="13"/>
      <c r="S82" s="13"/>
      <c r="T82" s="13"/>
    </row>
    <row r="83" spans="1:20" ht="101.25">
      <c r="A83" s="4"/>
      <c r="B83" s="10">
        <v>2016</v>
      </c>
      <c r="C83" s="10">
        <v>3389</v>
      </c>
      <c r="D83" s="10">
        <v>0</v>
      </c>
      <c r="E83" s="10">
        <v>2009</v>
      </c>
      <c r="F83" s="10">
        <v>438</v>
      </c>
      <c r="G83" s="11" t="s">
        <v>203</v>
      </c>
      <c r="H83" s="9">
        <v>122406.47</v>
      </c>
      <c r="I83" s="10" t="s">
        <v>75</v>
      </c>
      <c r="J83" s="13">
        <v>122406.47</v>
      </c>
      <c r="K83" s="13"/>
      <c r="L83" s="13"/>
      <c r="M83" s="13"/>
      <c r="N83" s="12"/>
      <c r="O83" s="10" t="s">
        <v>76</v>
      </c>
      <c r="P83" s="15"/>
      <c r="Q83" s="13"/>
      <c r="R83" s="13"/>
      <c r="S83" s="13"/>
      <c r="T83" s="13"/>
    </row>
    <row r="84" spans="1:20" ht="101.25">
      <c r="A84" s="4"/>
      <c r="B84" s="10">
        <v>2016</v>
      </c>
      <c r="C84" s="10">
        <v>3389</v>
      </c>
      <c r="D84" s="10">
        <v>0</v>
      </c>
      <c r="E84" s="10">
        <v>2014</v>
      </c>
      <c r="F84" s="10">
        <v>355</v>
      </c>
      <c r="G84" s="11" t="s">
        <v>204</v>
      </c>
      <c r="H84" s="9">
        <v>634.4</v>
      </c>
      <c r="I84" s="10" t="s">
        <v>75</v>
      </c>
      <c r="J84" s="13"/>
      <c r="K84" s="13"/>
      <c r="L84" s="13"/>
      <c r="M84" s="13"/>
      <c r="N84" s="12"/>
      <c r="O84" s="10" t="s">
        <v>75</v>
      </c>
      <c r="P84" s="15" t="s">
        <v>80</v>
      </c>
      <c r="Q84" s="13"/>
      <c r="R84" s="13"/>
      <c r="S84" s="13"/>
      <c r="T84" s="13"/>
    </row>
    <row r="85" spans="1:20" ht="135">
      <c r="A85" s="4"/>
      <c r="B85" s="10">
        <v>2016</v>
      </c>
      <c r="C85" s="10">
        <v>3389</v>
      </c>
      <c r="D85" s="10">
        <v>0</v>
      </c>
      <c r="E85" s="10">
        <v>2014</v>
      </c>
      <c r="F85" s="10">
        <v>412</v>
      </c>
      <c r="G85" s="11" t="s">
        <v>205</v>
      </c>
      <c r="H85" s="9">
        <v>161227.93</v>
      </c>
      <c r="I85" s="10" t="s">
        <v>75</v>
      </c>
      <c r="J85" s="13">
        <v>161227.93</v>
      </c>
      <c r="K85" s="13"/>
      <c r="L85" s="13"/>
      <c r="M85" s="13"/>
      <c r="N85" s="12"/>
      <c r="O85" s="10" t="s">
        <v>76</v>
      </c>
      <c r="P85" s="15"/>
      <c r="Q85" s="13"/>
      <c r="R85" s="13"/>
      <c r="S85" s="13"/>
      <c r="T85" s="13"/>
    </row>
    <row r="86" spans="1:20" ht="135">
      <c r="A86" s="4"/>
      <c r="B86" s="10">
        <v>2016</v>
      </c>
      <c r="C86" s="10">
        <v>3396</v>
      </c>
      <c r="D86" s="10">
        <v>0</v>
      </c>
      <c r="E86" s="10">
        <v>2012</v>
      </c>
      <c r="F86" s="10">
        <v>275</v>
      </c>
      <c r="G86" s="11" t="s">
        <v>206</v>
      </c>
      <c r="H86" s="9">
        <v>4840</v>
      </c>
      <c r="I86" s="10" t="s">
        <v>75</v>
      </c>
      <c r="J86" s="13">
        <v>4840</v>
      </c>
      <c r="K86" s="13"/>
      <c r="L86" s="13"/>
      <c r="M86" s="13"/>
      <c r="N86" s="12"/>
      <c r="O86" s="10" t="s">
        <v>76</v>
      </c>
      <c r="P86" s="15"/>
      <c r="Q86" s="13"/>
      <c r="R86" s="13"/>
      <c r="S86" s="13"/>
      <c r="T86" s="13"/>
    </row>
    <row r="87" spans="1:20" ht="135">
      <c r="A87" s="4"/>
      <c r="B87" s="10">
        <v>2016</v>
      </c>
      <c r="C87" s="10">
        <v>3396</v>
      </c>
      <c r="D87" s="10">
        <v>0</v>
      </c>
      <c r="E87" s="10">
        <v>2013</v>
      </c>
      <c r="F87" s="10">
        <v>448</v>
      </c>
      <c r="G87" s="11" t="s">
        <v>207</v>
      </c>
      <c r="H87" s="9">
        <v>2283.84</v>
      </c>
      <c r="I87" s="10" t="s">
        <v>76</v>
      </c>
      <c r="J87" s="13"/>
      <c r="K87" s="13"/>
      <c r="L87" s="13"/>
      <c r="M87" s="13"/>
      <c r="N87" s="12"/>
      <c r="O87" s="10" t="s">
        <v>76</v>
      </c>
      <c r="P87" s="15"/>
      <c r="Q87" s="13"/>
      <c r="R87" s="13"/>
      <c r="S87" s="13"/>
      <c r="T87" s="13">
        <v>2283.84</v>
      </c>
    </row>
    <row r="88" spans="1:20" ht="101.25">
      <c r="A88" s="4"/>
      <c r="B88" s="10">
        <v>2016</v>
      </c>
      <c r="C88" s="10">
        <v>3480</v>
      </c>
      <c r="D88" s="10">
        <v>0</v>
      </c>
      <c r="E88" s="10">
        <v>2015</v>
      </c>
      <c r="F88" s="10">
        <v>521</v>
      </c>
      <c r="G88" s="11" t="s">
        <v>208</v>
      </c>
      <c r="H88" s="9">
        <v>4622.95</v>
      </c>
      <c r="I88" s="10" t="s">
        <v>75</v>
      </c>
      <c r="J88" s="13"/>
      <c r="K88" s="13"/>
      <c r="L88" s="13"/>
      <c r="M88" s="13"/>
      <c r="N88" s="12"/>
      <c r="O88" s="10" t="s">
        <v>75</v>
      </c>
      <c r="P88" s="15" t="s">
        <v>144</v>
      </c>
      <c r="Q88" s="13"/>
      <c r="R88" s="13"/>
      <c r="S88" s="13"/>
      <c r="T88" s="13"/>
    </row>
    <row r="89" spans="1:20" ht="67.5">
      <c r="A89" s="4"/>
      <c r="B89" s="10">
        <v>2016</v>
      </c>
      <c r="C89" s="10">
        <v>3493</v>
      </c>
      <c r="D89" s="10">
        <v>0</v>
      </c>
      <c r="E89" s="10">
        <v>1992</v>
      </c>
      <c r="F89" s="10">
        <v>20094</v>
      </c>
      <c r="G89" s="11" t="s">
        <v>56</v>
      </c>
      <c r="H89" s="9">
        <v>5536.81</v>
      </c>
      <c r="I89" s="10" t="s">
        <v>76</v>
      </c>
      <c r="J89" s="13"/>
      <c r="K89" s="13"/>
      <c r="L89" s="13"/>
      <c r="M89" s="13"/>
      <c r="N89" s="12"/>
      <c r="O89" s="10" t="s">
        <v>76</v>
      </c>
      <c r="P89" s="15"/>
      <c r="Q89" s="13">
        <v>5536.81</v>
      </c>
      <c r="R89" s="13"/>
      <c r="S89" s="13"/>
      <c r="T89" s="13"/>
    </row>
    <row r="90" spans="1:20" ht="33.75">
      <c r="A90" s="4"/>
      <c r="B90" s="10">
        <v>2016</v>
      </c>
      <c r="C90" s="10">
        <v>3493</v>
      </c>
      <c r="D90" s="10">
        <v>0</v>
      </c>
      <c r="E90" s="10">
        <v>1993</v>
      </c>
      <c r="F90" s="10">
        <v>30108</v>
      </c>
      <c r="G90" s="11" t="s">
        <v>57</v>
      </c>
      <c r="H90" s="9">
        <v>5319.51</v>
      </c>
      <c r="I90" s="10" t="s">
        <v>76</v>
      </c>
      <c r="J90" s="13"/>
      <c r="K90" s="13"/>
      <c r="L90" s="13"/>
      <c r="M90" s="13"/>
      <c r="N90" s="12"/>
      <c r="O90" s="10" t="s">
        <v>76</v>
      </c>
      <c r="P90" s="15"/>
      <c r="Q90" s="13">
        <v>5319.51</v>
      </c>
      <c r="R90" s="13"/>
      <c r="S90" s="13"/>
      <c r="T90" s="13"/>
    </row>
    <row r="91" spans="1:20" ht="101.25">
      <c r="A91" s="4"/>
      <c r="B91" s="10">
        <v>2016</v>
      </c>
      <c r="C91" s="10">
        <v>3494</v>
      </c>
      <c r="D91" s="10">
        <v>0</v>
      </c>
      <c r="E91" s="10">
        <v>2009</v>
      </c>
      <c r="F91" s="10">
        <v>415</v>
      </c>
      <c r="G91" s="11" t="s">
        <v>209</v>
      </c>
      <c r="H91" s="9">
        <v>9464.94</v>
      </c>
      <c r="I91" s="10" t="s">
        <v>75</v>
      </c>
      <c r="J91" s="13"/>
      <c r="K91" s="13"/>
      <c r="L91" s="13"/>
      <c r="M91" s="13"/>
      <c r="N91" s="12"/>
      <c r="O91" s="10" t="s">
        <v>75</v>
      </c>
      <c r="P91" s="26" t="s">
        <v>151</v>
      </c>
      <c r="Q91" s="13"/>
      <c r="R91" s="13"/>
      <c r="S91" s="13"/>
      <c r="T91" s="13"/>
    </row>
    <row r="92" spans="1:20" ht="135">
      <c r="A92" s="4"/>
      <c r="B92" s="10">
        <v>2016</v>
      </c>
      <c r="C92" s="10">
        <v>3498</v>
      </c>
      <c r="D92" s="10">
        <v>0</v>
      </c>
      <c r="E92" s="10">
        <v>2008</v>
      </c>
      <c r="F92" s="10">
        <v>151</v>
      </c>
      <c r="G92" s="11" t="s">
        <v>210</v>
      </c>
      <c r="H92" s="9">
        <v>60.06</v>
      </c>
      <c r="I92" s="10" t="s">
        <v>75</v>
      </c>
      <c r="J92" s="13"/>
      <c r="K92" s="13"/>
      <c r="L92" s="13"/>
      <c r="M92" s="13"/>
      <c r="N92" s="12"/>
      <c r="O92" s="10" t="s">
        <v>75</v>
      </c>
      <c r="P92" s="15" t="s">
        <v>88</v>
      </c>
      <c r="Q92" s="13"/>
      <c r="R92" s="13"/>
      <c r="S92" s="13"/>
      <c r="T92" s="13"/>
    </row>
    <row r="93" spans="1:20" ht="101.25">
      <c r="A93" s="4"/>
      <c r="B93" s="10">
        <v>2016</v>
      </c>
      <c r="C93" s="10">
        <v>3525</v>
      </c>
      <c r="D93" s="10">
        <v>0</v>
      </c>
      <c r="E93" s="10">
        <v>2007</v>
      </c>
      <c r="F93" s="10">
        <v>135</v>
      </c>
      <c r="G93" s="11" t="s">
        <v>211</v>
      </c>
      <c r="H93" s="9">
        <v>33.51</v>
      </c>
      <c r="I93" s="10" t="s">
        <v>75</v>
      </c>
      <c r="J93" s="13"/>
      <c r="K93" s="13"/>
      <c r="L93" s="13"/>
      <c r="M93" s="13"/>
      <c r="N93" s="12"/>
      <c r="O93" s="10" t="s">
        <v>153</v>
      </c>
      <c r="P93" s="52" t="s">
        <v>87</v>
      </c>
      <c r="Q93" s="13"/>
      <c r="R93" s="13"/>
      <c r="S93" s="13"/>
      <c r="T93" s="13"/>
    </row>
    <row r="94" spans="1:20" ht="168.75">
      <c r="A94" s="4"/>
      <c r="B94" s="10">
        <v>2016</v>
      </c>
      <c r="C94" s="10">
        <v>3525</v>
      </c>
      <c r="D94" s="10">
        <v>0</v>
      </c>
      <c r="E94" s="10">
        <v>2009</v>
      </c>
      <c r="F94" s="10">
        <v>183</v>
      </c>
      <c r="G94" s="11" t="s">
        <v>212</v>
      </c>
      <c r="H94" s="9">
        <v>13915.62</v>
      </c>
      <c r="I94" s="10" t="s">
        <v>75</v>
      </c>
      <c r="J94" s="13"/>
      <c r="K94" s="13"/>
      <c r="L94" s="13"/>
      <c r="M94" s="13"/>
      <c r="N94" s="12"/>
      <c r="O94" s="10" t="s">
        <v>75</v>
      </c>
      <c r="P94" s="15" t="s">
        <v>88</v>
      </c>
      <c r="Q94" s="13"/>
      <c r="R94" s="13"/>
      <c r="S94" s="13"/>
      <c r="T94" s="13"/>
    </row>
    <row r="95" spans="1:20" ht="101.25">
      <c r="A95" s="4"/>
      <c r="B95" s="10">
        <v>2016</v>
      </c>
      <c r="C95" s="10">
        <v>3525</v>
      </c>
      <c r="D95" s="10">
        <v>0</v>
      </c>
      <c r="E95" s="10">
        <v>2009</v>
      </c>
      <c r="F95" s="10">
        <v>195</v>
      </c>
      <c r="G95" s="11" t="s">
        <v>89</v>
      </c>
      <c r="H95" s="9">
        <v>73662.17</v>
      </c>
      <c r="I95" s="10" t="s">
        <v>75</v>
      </c>
      <c r="J95" s="13"/>
      <c r="K95" s="13"/>
      <c r="L95" s="13"/>
      <c r="M95" s="13"/>
      <c r="N95" s="12"/>
      <c r="O95" s="10" t="s">
        <v>75</v>
      </c>
      <c r="P95" s="15" t="s">
        <v>87</v>
      </c>
      <c r="Q95" s="13"/>
      <c r="R95" s="13"/>
      <c r="S95" s="13"/>
      <c r="T95" s="13"/>
    </row>
    <row r="96" spans="1:20" ht="67.5">
      <c r="A96" s="4"/>
      <c r="B96" s="10">
        <v>2016</v>
      </c>
      <c r="C96" s="10">
        <v>3627</v>
      </c>
      <c r="D96" s="10">
        <v>0</v>
      </c>
      <c r="E96" s="10">
        <v>2014</v>
      </c>
      <c r="F96" s="10">
        <v>495</v>
      </c>
      <c r="G96" s="11" t="s">
        <v>213</v>
      </c>
      <c r="H96" s="9">
        <v>129466.97</v>
      </c>
      <c r="I96" s="10" t="s">
        <v>75</v>
      </c>
      <c r="J96" s="13">
        <v>129466.97</v>
      </c>
      <c r="K96" s="13"/>
      <c r="L96" s="13"/>
      <c r="M96" s="13"/>
      <c r="N96" s="12"/>
      <c r="O96" s="10" t="s">
        <v>76</v>
      </c>
      <c r="P96" s="15"/>
      <c r="Q96" s="13"/>
      <c r="R96" s="13"/>
      <c r="S96" s="13"/>
      <c r="T96" s="13"/>
    </row>
    <row r="97" spans="1:20" ht="101.25">
      <c r="A97" s="4"/>
      <c r="B97" s="10">
        <v>2016</v>
      </c>
      <c r="C97" s="10">
        <v>3630</v>
      </c>
      <c r="D97" s="10">
        <v>0</v>
      </c>
      <c r="E97" s="10">
        <v>2014</v>
      </c>
      <c r="F97" s="10">
        <v>410</v>
      </c>
      <c r="G97" s="11" t="s">
        <v>214</v>
      </c>
      <c r="H97" s="9">
        <v>2843.82</v>
      </c>
      <c r="I97" s="10" t="s">
        <v>75</v>
      </c>
      <c r="J97" s="13"/>
      <c r="K97" s="13"/>
      <c r="L97" s="13"/>
      <c r="M97" s="13"/>
      <c r="N97" s="12"/>
      <c r="O97" s="10" t="s">
        <v>75</v>
      </c>
      <c r="P97" s="15" t="s">
        <v>80</v>
      </c>
      <c r="Q97" s="13"/>
      <c r="R97" s="13"/>
      <c r="S97" s="13"/>
      <c r="T97" s="13"/>
    </row>
    <row r="98" spans="1:20" ht="101.25">
      <c r="A98" s="4"/>
      <c r="B98" s="10">
        <v>2016</v>
      </c>
      <c r="C98" s="10">
        <v>3630</v>
      </c>
      <c r="D98" s="10">
        <v>0</v>
      </c>
      <c r="E98" s="10">
        <v>2014</v>
      </c>
      <c r="F98" s="10">
        <v>493</v>
      </c>
      <c r="G98" s="11" t="s">
        <v>215</v>
      </c>
      <c r="H98" s="9">
        <v>5172.3100000000004</v>
      </c>
      <c r="I98" s="10" t="s">
        <v>75</v>
      </c>
      <c r="J98" s="13"/>
      <c r="K98" s="13"/>
      <c r="L98" s="13"/>
      <c r="M98" s="13"/>
      <c r="N98" s="12"/>
      <c r="O98" s="10" t="s">
        <v>75</v>
      </c>
      <c r="P98" s="15" t="s">
        <v>80</v>
      </c>
      <c r="Q98" s="13"/>
      <c r="R98" s="13"/>
      <c r="S98" s="13"/>
      <c r="T98" s="13">
        <v>2526.13</v>
      </c>
    </row>
    <row r="99" spans="1:20" ht="101.25">
      <c r="A99" s="4"/>
      <c r="B99" s="10">
        <v>2016</v>
      </c>
      <c r="C99" s="10">
        <v>3630</v>
      </c>
      <c r="D99" s="10">
        <v>0</v>
      </c>
      <c r="E99" s="10">
        <v>2015</v>
      </c>
      <c r="F99" s="10">
        <v>413</v>
      </c>
      <c r="G99" s="11" t="s">
        <v>214</v>
      </c>
      <c r="H99" s="9">
        <v>11943.8</v>
      </c>
      <c r="I99" s="10" t="s">
        <v>75</v>
      </c>
      <c r="J99" s="13">
        <v>2850</v>
      </c>
      <c r="K99" s="13"/>
      <c r="L99" s="13"/>
      <c r="M99" s="13"/>
      <c r="N99" s="12"/>
      <c r="O99" s="10" t="s">
        <v>152</v>
      </c>
      <c r="P99" s="15" t="s">
        <v>80</v>
      </c>
      <c r="Q99" s="13"/>
      <c r="R99" s="13"/>
      <c r="S99" s="13"/>
      <c r="T99" s="13">
        <v>627</v>
      </c>
    </row>
    <row r="100" spans="1:20" ht="101.25">
      <c r="A100" s="4"/>
      <c r="B100" s="10">
        <v>2016</v>
      </c>
      <c r="C100" s="10">
        <v>3630</v>
      </c>
      <c r="D100" s="10">
        <v>0</v>
      </c>
      <c r="E100" s="10">
        <v>2015</v>
      </c>
      <c r="F100" s="10">
        <v>491</v>
      </c>
      <c r="G100" s="11" t="s">
        <v>215</v>
      </c>
      <c r="H100" s="9">
        <v>2003.24</v>
      </c>
      <c r="I100" s="10" t="s">
        <v>75</v>
      </c>
      <c r="J100" s="13">
        <v>1769</v>
      </c>
      <c r="K100" s="13"/>
      <c r="L100" s="13"/>
      <c r="M100" s="13"/>
      <c r="N100" s="12"/>
      <c r="O100" s="10" t="s">
        <v>153</v>
      </c>
      <c r="P100" s="15" t="s">
        <v>80</v>
      </c>
      <c r="Q100" s="13"/>
      <c r="R100" s="13"/>
      <c r="S100" s="13"/>
      <c r="T100" s="13">
        <v>234.24</v>
      </c>
    </row>
    <row r="101" spans="1:20" ht="101.25">
      <c r="A101" s="4"/>
      <c r="B101" s="10">
        <v>2016</v>
      </c>
      <c r="C101" s="10">
        <v>3632</v>
      </c>
      <c r="D101" s="10">
        <v>0</v>
      </c>
      <c r="E101" s="10">
        <v>2010</v>
      </c>
      <c r="F101" s="10">
        <v>203</v>
      </c>
      <c r="G101" s="11" t="s">
        <v>216</v>
      </c>
      <c r="H101" s="9">
        <v>14887.18</v>
      </c>
      <c r="I101" s="10" t="s">
        <v>75</v>
      </c>
      <c r="J101" s="13"/>
      <c r="K101" s="13"/>
      <c r="L101" s="13"/>
      <c r="M101" s="13"/>
      <c r="N101" s="12"/>
      <c r="O101" s="10" t="s">
        <v>75</v>
      </c>
      <c r="P101" s="15" t="s">
        <v>154</v>
      </c>
      <c r="Q101" s="13"/>
      <c r="R101" s="13"/>
      <c r="S101" s="13"/>
      <c r="T101" s="13"/>
    </row>
    <row r="102" spans="1:20" ht="101.25">
      <c r="A102" s="4"/>
      <c r="B102" s="10">
        <v>2016</v>
      </c>
      <c r="C102" s="10">
        <v>3632</v>
      </c>
      <c r="D102" s="10">
        <v>0</v>
      </c>
      <c r="E102" s="10">
        <v>2012</v>
      </c>
      <c r="F102" s="10">
        <v>338</v>
      </c>
      <c r="G102" s="11" t="s">
        <v>216</v>
      </c>
      <c r="H102" s="9">
        <v>176470.24</v>
      </c>
      <c r="I102" s="10" t="s">
        <v>75</v>
      </c>
      <c r="J102" s="13">
        <v>133714.54</v>
      </c>
      <c r="K102" s="13"/>
      <c r="L102" s="13"/>
      <c r="M102" s="13"/>
      <c r="N102" s="12"/>
      <c r="O102" s="10" t="s">
        <v>152</v>
      </c>
      <c r="P102" s="15" t="s">
        <v>154</v>
      </c>
      <c r="Q102" s="13"/>
      <c r="R102" s="13"/>
      <c r="S102" s="13"/>
      <c r="T102" s="13"/>
    </row>
    <row r="103" spans="1:20" ht="101.25">
      <c r="A103" s="4"/>
      <c r="B103" s="10">
        <v>2016</v>
      </c>
      <c r="C103" s="10">
        <v>3632</v>
      </c>
      <c r="D103" s="10">
        <v>0</v>
      </c>
      <c r="E103" s="10">
        <v>2015</v>
      </c>
      <c r="F103" s="10">
        <v>555</v>
      </c>
      <c r="G103" s="11" t="s">
        <v>217</v>
      </c>
      <c r="H103" s="9">
        <v>2791.36</v>
      </c>
      <c r="I103" s="10" t="s">
        <v>75</v>
      </c>
      <c r="J103" s="13"/>
      <c r="K103" s="13"/>
      <c r="L103" s="13"/>
      <c r="M103" s="13"/>
      <c r="N103" s="12"/>
      <c r="O103" s="10" t="s">
        <v>75</v>
      </c>
      <c r="P103" s="15" t="s">
        <v>80</v>
      </c>
      <c r="Q103" s="13"/>
      <c r="R103" s="13"/>
      <c r="S103" s="13"/>
      <c r="T103" s="13"/>
    </row>
    <row r="104" spans="1:20" ht="135">
      <c r="A104" s="4"/>
      <c r="B104" s="10">
        <v>2016</v>
      </c>
      <c r="C104" s="10">
        <v>3632</v>
      </c>
      <c r="D104" s="10">
        <v>0</v>
      </c>
      <c r="E104" s="10">
        <v>2015</v>
      </c>
      <c r="F104" s="10">
        <v>584</v>
      </c>
      <c r="G104" s="11" t="s">
        <v>218</v>
      </c>
      <c r="H104" s="9">
        <v>47208.639999999999</v>
      </c>
      <c r="I104" s="10" t="s">
        <v>153</v>
      </c>
      <c r="J104" s="13">
        <v>47208.639999999999</v>
      </c>
      <c r="K104" s="13"/>
      <c r="L104" s="13"/>
      <c r="M104" s="13"/>
      <c r="N104" s="12"/>
      <c r="O104" s="10" t="s">
        <v>76</v>
      </c>
      <c r="P104" s="15"/>
      <c r="Q104" s="13"/>
      <c r="R104" s="13"/>
      <c r="S104" s="13"/>
      <c r="T104" s="13"/>
    </row>
    <row r="105" spans="1:20" ht="67.5">
      <c r="A105" s="4"/>
      <c r="B105" s="10">
        <v>2016</v>
      </c>
      <c r="C105" s="10">
        <v>3681</v>
      </c>
      <c r="D105" s="10">
        <v>0</v>
      </c>
      <c r="E105" s="10">
        <v>1989</v>
      </c>
      <c r="F105" s="10">
        <v>90216</v>
      </c>
      <c r="G105" s="11" t="s">
        <v>219</v>
      </c>
      <c r="H105" s="9">
        <v>10242.42</v>
      </c>
      <c r="I105" s="10" t="s">
        <v>76</v>
      </c>
      <c r="J105" s="13"/>
      <c r="K105" s="13"/>
      <c r="L105" s="13"/>
      <c r="M105" s="13"/>
      <c r="N105" s="12"/>
      <c r="O105" s="10" t="s">
        <v>76</v>
      </c>
      <c r="P105" s="15"/>
      <c r="Q105" s="13">
        <v>10242.42</v>
      </c>
      <c r="R105" s="13"/>
      <c r="S105" s="13"/>
      <c r="T105" s="13"/>
    </row>
    <row r="106" spans="1:20" ht="67.5">
      <c r="A106" s="4"/>
      <c r="B106" s="10">
        <v>2016</v>
      </c>
      <c r="C106" s="10">
        <v>3682</v>
      </c>
      <c r="D106" s="10">
        <v>0</v>
      </c>
      <c r="E106" s="10">
        <v>2012</v>
      </c>
      <c r="F106" s="10">
        <v>536</v>
      </c>
      <c r="G106" s="11" t="s">
        <v>220</v>
      </c>
      <c r="H106" s="9">
        <v>5471.2</v>
      </c>
      <c r="I106" s="10" t="s">
        <v>76</v>
      </c>
      <c r="J106" s="13"/>
      <c r="K106" s="13"/>
      <c r="L106" s="13"/>
      <c r="M106" s="13"/>
      <c r="N106" s="12"/>
      <c r="O106" s="10" t="s">
        <v>76</v>
      </c>
      <c r="P106" s="15"/>
      <c r="Q106" s="13"/>
      <c r="R106" s="13"/>
      <c r="S106" s="13">
        <v>5471.2</v>
      </c>
      <c r="T106" s="13"/>
    </row>
    <row r="107" spans="1:20" ht="67.5">
      <c r="A107" s="4"/>
      <c r="B107" s="10">
        <v>2016</v>
      </c>
      <c r="C107" s="10">
        <v>3682</v>
      </c>
      <c r="D107" s="10">
        <v>0</v>
      </c>
      <c r="E107" s="10">
        <v>2014</v>
      </c>
      <c r="F107" s="10">
        <v>491</v>
      </c>
      <c r="G107" s="11" t="s">
        <v>221</v>
      </c>
      <c r="H107" s="9">
        <v>63587.22</v>
      </c>
      <c r="I107" s="10" t="s">
        <v>75</v>
      </c>
      <c r="J107" s="13">
        <v>63587.22</v>
      </c>
      <c r="K107" s="13"/>
      <c r="L107" s="13"/>
      <c r="M107" s="13"/>
      <c r="N107" s="12"/>
      <c r="O107" s="10" t="s">
        <v>76</v>
      </c>
      <c r="P107" s="15"/>
      <c r="Q107" s="13"/>
      <c r="R107" s="13"/>
      <c r="S107" s="13"/>
      <c r="T107" s="13"/>
    </row>
    <row r="108" spans="1:20" ht="101.25">
      <c r="A108" s="4"/>
      <c r="B108" s="10">
        <v>2016</v>
      </c>
      <c r="C108" s="10">
        <v>3712</v>
      </c>
      <c r="D108" s="10">
        <v>0</v>
      </c>
      <c r="E108" s="10">
        <v>2003</v>
      </c>
      <c r="F108" s="10">
        <v>400</v>
      </c>
      <c r="G108" s="11" t="s">
        <v>222</v>
      </c>
      <c r="H108" s="9">
        <v>38517.269999999997</v>
      </c>
      <c r="I108" s="10" t="s">
        <v>75</v>
      </c>
      <c r="J108" s="13">
        <v>38517.269999999997</v>
      </c>
      <c r="K108" s="13"/>
      <c r="L108" s="13"/>
      <c r="M108" s="13"/>
      <c r="N108" s="12"/>
      <c r="O108" s="10" t="s">
        <v>76</v>
      </c>
      <c r="P108" s="15"/>
      <c r="Q108" s="13"/>
      <c r="R108" s="13"/>
      <c r="S108" s="13"/>
      <c r="T108" s="13"/>
    </row>
    <row r="109" spans="1:20" ht="101.25">
      <c r="A109" s="4"/>
      <c r="B109" s="10">
        <v>2016</v>
      </c>
      <c r="C109" s="10">
        <v>3716</v>
      </c>
      <c r="D109" s="10">
        <v>0</v>
      </c>
      <c r="E109" s="10">
        <v>2015</v>
      </c>
      <c r="F109" s="10">
        <v>458</v>
      </c>
      <c r="G109" s="11" t="s">
        <v>223</v>
      </c>
      <c r="H109" s="9">
        <v>26761.82</v>
      </c>
      <c r="I109" s="10" t="s">
        <v>75</v>
      </c>
      <c r="J109" s="13"/>
      <c r="K109" s="13"/>
      <c r="L109" s="13"/>
      <c r="M109" s="13"/>
      <c r="N109" s="12"/>
      <c r="O109" s="10" t="s">
        <v>75</v>
      </c>
      <c r="P109" s="15" t="s">
        <v>80</v>
      </c>
      <c r="Q109" s="13"/>
      <c r="R109" s="13"/>
      <c r="S109" s="13"/>
      <c r="T109" s="13"/>
    </row>
    <row r="110" spans="1:20" ht="101.25">
      <c r="A110" s="4"/>
      <c r="B110" s="10">
        <v>2016</v>
      </c>
      <c r="C110" s="10">
        <v>3989</v>
      </c>
      <c r="D110" s="10">
        <v>0</v>
      </c>
      <c r="E110" s="10">
        <v>2015</v>
      </c>
      <c r="F110" s="10">
        <v>350</v>
      </c>
      <c r="G110" s="11" t="s">
        <v>224</v>
      </c>
      <c r="H110" s="9">
        <v>115.5</v>
      </c>
      <c r="I110" s="10" t="s">
        <v>75</v>
      </c>
      <c r="J110" s="13"/>
      <c r="K110" s="13"/>
      <c r="L110" s="13"/>
      <c r="M110" s="13"/>
      <c r="N110" s="12"/>
      <c r="O110" s="10" t="s">
        <v>75</v>
      </c>
      <c r="P110" s="15" t="s">
        <v>144</v>
      </c>
      <c r="Q110" s="13"/>
      <c r="R110" s="13"/>
      <c r="S110" s="13"/>
      <c r="T110" s="13"/>
    </row>
    <row r="111" spans="1:20" ht="33.75">
      <c r="A111" s="60" t="s">
        <v>297</v>
      </c>
      <c r="B111" s="60"/>
      <c r="C111" s="60"/>
      <c r="D111" s="60"/>
      <c r="E111" s="60"/>
      <c r="F111" s="60"/>
      <c r="G111" s="61"/>
      <c r="H111" s="8">
        <f>SUM(H9:H110)</f>
        <v>2082037.96</v>
      </c>
      <c r="I111" s="7"/>
      <c r="J111" s="9">
        <f>SUM(J9:J110)</f>
        <v>1474561.5799999998</v>
      </c>
      <c r="K111" s="9"/>
      <c r="L111" s="9"/>
      <c r="M111" s="9"/>
      <c r="N111" s="7"/>
      <c r="O111" s="7"/>
      <c r="P111" s="15"/>
      <c r="Q111" s="13">
        <f>SUM(Q7:Q110)</f>
        <v>21098.739999999998</v>
      </c>
      <c r="R111" s="13">
        <f ca="1">SUM(R7:R111)</f>
        <v>0</v>
      </c>
      <c r="S111" s="13">
        <f>S99+S100+S106</f>
        <v>5471.2</v>
      </c>
      <c r="T111" s="13">
        <f>T100+T98+T87+T99</f>
        <v>5671.21</v>
      </c>
    </row>
    <row r="112" spans="1:20" ht="33.75">
      <c r="B112" s="4"/>
      <c r="C112" s="4"/>
      <c r="D112" s="4"/>
      <c r="E112" s="4"/>
      <c r="F112" s="4"/>
      <c r="G112" s="5"/>
      <c r="H112" s="6"/>
      <c r="I112" s="4"/>
      <c r="J112" s="4"/>
      <c r="K112" s="4"/>
      <c r="L112" s="4"/>
      <c r="M112" s="4"/>
      <c r="N112" s="4"/>
      <c r="O112" s="4"/>
      <c r="P112" s="5"/>
      <c r="Q112" s="4"/>
      <c r="R112" s="4"/>
      <c r="S112" s="4"/>
      <c r="T112" s="4"/>
    </row>
  </sheetData>
  <sortState ref="B9:H145">
    <sortCondition ref="C9:C145"/>
  </sortState>
  <mergeCells count="23">
    <mergeCell ref="A111:G111"/>
    <mergeCell ref="B1:T2"/>
    <mergeCell ref="N6:N7"/>
    <mergeCell ref="G3:G7"/>
    <mergeCell ref="H3:H7"/>
    <mergeCell ref="Q6:Q7"/>
    <mergeCell ref="O3:O7"/>
    <mergeCell ref="P3:P7"/>
    <mergeCell ref="Q3:T5"/>
    <mergeCell ref="J6:J7"/>
    <mergeCell ref="K6:K7"/>
    <mergeCell ref="L6:L7"/>
    <mergeCell ref="M6:M7"/>
    <mergeCell ref="R6:R7"/>
    <mergeCell ref="S6:S7"/>
    <mergeCell ref="T6:T7"/>
    <mergeCell ref="J3:N5"/>
    <mergeCell ref="I3:I7"/>
    <mergeCell ref="B3:B7"/>
    <mergeCell ref="C3:C7"/>
    <mergeCell ref="D3:D7"/>
    <mergeCell ref="E3:E7"/>
    <mergeCell ref="F3:F7"/>
  </mergeCells>
  <pageMargins left="0.7" right="0.7" top="0.75" bottom="0.75" header="0.3" footer="0.3"/>
  <pageSetup paperSize="8" scale="3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9"/>
  <sheetViews>
    <sheetView view="pageBreakPreview" topLeftCell="G1" zoomScale="60" zoomScaleNormal="100" workbookViewId="0">
      <pane ySplit="6" topLeftCell="A43" activePane="bottomLeft" state="frozen"/>
      <selection pane="bottomLeft" activeCell="H44" sqref="H44"/>
    </sheetView>
  </sheetViews>
  <sheetFormatPr defaultColWidth="9.140625" defaultRowHeight="15"/>
  <cols>
    <col min="1" max="1" width="19.28515625" style="1" bestFit="1" customWidth="1"/>
    <col min="2" max="2" width="18.7109375" style="1" bestFit="1" customWidth="1"/>
    <col min="3" max="3" width="11.5703125" style="1" bestFit="1" customWidth="1"/>
    <col min="4" max="4" width="14.140625" style="1" bestFit="1" customWidth="1"/>
    <col min="5" max="5" width="14" style="1" bestFit="1" customWidth="1"/>
    <col min="6" max="6" width="103.7109375" style="2" customWidth="1"/>
    <col min="7" max="7" width="27.7109375" style="3" bestFit="1" customWidth="1"/>
    <col min="8" max="8" width="32.42578125" style="1" customWidth="1"/>
    <col min="9" max="9" width="24" style="1" customWidth="1"/>
    <col min="10" max="10" width="25" style="1" customWidth="1"/>
    <col min="11" max="11" width="25.42578125" style="1" customWidth="1"/>
    <col min="12" max="12" width="23.85546875" style="1" customWidth="1"/>
    <col min="13" max="13" width="26.28515625" style="1" customWidth="1"/>
    <col min="14" max="14" width="31.28515625" style="1" customWidth="1"/>
    <col min="15" max="15" width="73.28515625" style="2" customWidth="1"/>
    <col min="16" max="16" width="27.140625" style="1" customWidth="1"/>
    <col min="17" max="17" width="26.28515625" style="1" customWidth="1"/>
    <col min="18" max="18" width="20.28515625" style="1" customWidth="1"/>
    <col min="19" max="19" width="32.7109375" style="1" customWidth="1"/>
    <col min="20" max="16384" width="9.140625" style="1"/>
  </cols>
  <sheetData>
    <row r="1" spans="1:19" ht="33.6" customHeight="1">
      <c r="A1" s="67" t="s">
        <v>346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9"/>
    </row>
    <row r="2" spans="1:19" ht="40.15" customHeight="1">
      <c r="A2" s="70" t="s">
        <v>0</v>
      </c>
      <c r="B2" s="73" t="s">
        <v>1</v>
      </c>
      <c r="C2" s="73" t="s">
        <v>6</v>
      </c>
      <c r="D2" s="73" t="s">
        <v>7</v>
      </c>
      <c r="E2" s="73" t="s">
        <v>8</v>
      </c>
      <c r="F2" s="76" t="s">
        <v>15</v>
      </c>
      <c r="G2" s="79" t="s">
        <v>2</v>
      </c>
      <c r="H2" s="86" t="s">
        <v>3</v>
      </c>
      <c r="I2" s="86" t="s">
        <v>227</v>
      </c>
      <c r="J2" s="86"/>
      <c r="K2" s="86"/>
      <c r="L2" s="86"/>
      <c r="M2" s="86"/>
      <c r="N2" s="82" t="s">
        <v>155</v>
      </c>
      <c r="O2" s="82" t="s">
        <v>5</v>
      </c>
      <c r="P2" s="82" t="s">
        <v>77</v>
      </c>
      <c r="Q2" s="82"/>
      <c r="R2" s="82"/>
      <c r="S2" s="82"/>
    </row>
    <row r="3" spans="1:19" ht="14.45" customHeight="1">
      <c r="A3" s="71"/>
      <c r="B3" s="74"/>
      <c r="C3" s="74"/>
      <c r="D3" s="74"/>
      <c r="E3" s="74"/>
      <c r="F3" s="77"/>
      <c r="G3" s="80"/>
      <c r="H3" s="86"/>
      <c r="I3" s="86"/>
      <c r="J3" s="86"/>
      <c r="K3" s="86"/>
      <c r="L3" s="86"/>
      <c r="M3" s="86"/>
      <c r="N3" s="82"/>
      <c r="O3" s="82"/>
      <c r="P3" s="82"/>
      <c r="Q3" s="82"/>
      <c r="R3" s="82"/>
      <c r="S3" s="82"/>
    </row>
    <row r="4" spans="1:19" ht="123" customHeight="1">
      <c r="A4" s="71"/>
      <c r="B4" s="74"/>
      <c r="C4" s="74"/>
      <c r="D4" s="74"/>
      <c r="E4" s="74"/>
      <c r="F4" s="77"/>
      <c r="G4" s="80"/>
      <c r="H4" s="86"/>
      <c r="I4" s="86"/>
      <c r="J4" s="86"/>
      <c r="K4" s="86"/>
      <c r="L4" s="86"/>
      <c r="M4" s="86"/>
      <c r="N4" s="82"/>
      <c r="O4" s="82"/>
      <c r="P4" s="82"/>
      <c r="Q4" s="82"/>
      <c r="R4" s="82"/>
      <c r="S4" s="82"/>
    </row>
    <row r="5" spans="1:19" ht="27" customHeight="1">
      <c r="A5" s="71"/>
      <c r="B5" s="74"/>
      <c r="C5" s="74"/>
      <c r="D5" s="74"/>
      <c r="E5" s="74"/>
      <c r="F5" s="77"/>
      <c r="G5" s="80"/>
      <c r="H5" s="86"/>
      <c r="I5" s="87">
        <v>2016</v>
      </c>
      <c r="J5" s="87">
        <v>2017</v>
      </c>
      <c r="K5" s="87">
        <v>2018</v>
      </c>
      <c r="L5" s="87">
        <v>2019</v>
      </c>
      <c r="M5" s="87" t="s">
        <v>10</v>
      </c>
      <c r="N5" s="82"/>
      <c r="O5" s="82"/>
      <c r="P5" s="83" t="s">
        <v>11</v>
      </c>
      <c r="Q5" s="83" t="s">
        <v>12</v>
      </c>
      <c r="R5" s="83" t="s">
        <v>13</v>
      </c>
      <c r="S5" s="83" t="s">
        <v>14</v>
      </c>
    </row>
    <row r="6" spans="1:19" ht="56.45" customHeight="1">
      <c r="A6" s="72"/>
      <c r="B6" s="75"/>
      <c r="C6" s="75"/>
      <c r="D6" s="75"/>
      <c r="E6" s="75"/>
      <c r="F6" s="78"/>
      <c r="G6" s="81"/>
      <c r="H6" s="86"/>
      <c r="I6" s="87"/>
      <c r="J6" s="87"/>
      <c r="K6" s="87"/>
      <c r="L6" s="87"/>
      <c r="M6" s="87"/>
      <c r="N6" s="82"/>
      <c r="O6" s="82"/>
      <c r="P6" s="83"/>
      <c r="Q6" s="83"/>
      <c r="R6" s="83"/>
      <c r="S6" s="83"/>
    </row>
    <row r="7" spans="1:19" ht="66.599999999999994" customHeight="1">
      <c r="A7" s="10">
        <v>2016</v>
      </c>
      <c r="B7" s="10">
        <v>5</v>
      </c>
      <c r="C7" s="10">
        <v>0</v>
      </c>
      <c r="D7" s="10">
        <v>2015</v>
      </c>
      <c r="E7" s="10">
        <v>148</v>
      </c>
      <c r="F7" s="11" t="s">
        <v>240</v>
      </c>
      <c r="G7" s="13">
        <v>176.38</v>
      </c>
      <c r="H7" s="28" t="s">
        <v>75</v>
      </c>
      <c r="I7" s="29"/>
      <c r="J7" s="29"/>
      <c r="K7" s="29"/>
      <c r="L7" s="29"/>
      <c r="M7" s="29"/>
      <c r="N7" s="28" t="s">
        <v>75</v>
      </c>
      <c r="O7" s="31" t="s">
        <v>242</v>
      </c>
      <c r="P7" s="19"/>
      <c r="Q7" s="19"/>
      <c r="R7" s="19"/>
      <c r="S7" s="19"/>
    </row>
    <row r="8" spans="1:19" ht="33.75">
      <c r="A8" s="22">
        <v>2016</v>
      </c>
      <c r="B8" s="22">
        <v>20</v>
      </c>
      <c r="C8" s="22">
        <v>0</v>
      </c>
      <c r="D8" s="22">
        <v>2013</v>
      </c>
      <c r="E8" s="22">
        <v>224</v>
      </c>
      <c r="F8" s="23" t="s">
        <v>244</v>
      </c>
      <c r="G8" s="13">
        <v>67.599999999999994</v>
      </c>
      <c r="H8" s="28" t="s">
        <v>75</v>
      </c>
      <c r="I8" s="29"/>
      <c r="J8" s="29"/>
      <c r="K8" s="29"/>
      <c r="L8" s="29"/>
      <c r="M8" s="29"/>
      <c r="N8" s="28" t="s">
        <v>75</v>
      </c>
      <c r="O8" s="31" t="s">
        <v>241</v>
      </c>
      <c r="P8" s="19"/>
      <c r="Q8" s="19"/>
      <c r="R8" s="19"/>
      <c r="S8" s="19"/>
    </row>
    <row r="9" spans="1:19" ht="33.75">
      <c r="A9" s="10">
        <v>2016</v>
      </c>
      <c r="B9" s="10">
        <v>50</v>
      </c>
      <c r="C9" s="10">
        <v>0</v>
      </c>
      <c r="D9" s="10">
        <v>2003</v>
      </c>
      <c r="E9" s="10">
        <v>290</v>
      </c>
      <c r="F9" s="11" t="s">
        <v>156</v>
      </c>
      <c r="G9" s="13">
        <v>143.91999999999999</v>
      </c>
      <c r="H9" s="28" t="s">
        <v>76</v>
      </c>
      <c r="I9" s="29"/>
      <c r="J9" s="29"/>
      <c r="K9" s="29"/>
      <c r="L9" s="29"/>
      <c r="M9" s="29"/>
      <c r="N9" s="28" t="s">
        <v>76</v>
      </c>
      <c r="O9" s="31"/>
      <c r="P9" s="19">
        <v>143.91999999999999</v>
      </c>
      <c r="Q9" s="19"/>
      <c r="R9" s="19"/>
      <c r="S9" s="19"/>
    </row>
    <row r="10" spans="1:19" ht="33.75">
      <c r="A10" s="10">
        <v>2016</v>
      </c>
      <c r="B10" s="10">
        <v>50</v>
      </c>
      <c r="C10" s="10">
        <v>0</v>
      </c>
      <c r="D10" s="10">
        <v>2004</v>
      </c>
      <c r="E10" s="10">
        <v>240</v>
      </c>
      <c r="F10" s="11" t="s">
        <v>243</v>
      </c>
      <c r="G10" s="13">
        <v>315.64</v>
      </c>
      <c r="H10" s="28" t="s">
        <v>75</v>
      </c>
      <c r="I10" s="29"/>
      <c r="J10" s="29"/>
      <c r="K10" s="29"/>
      <c r="L10" s="29"/>
      <c r="M10" s="29"/>
      <c r="N10" s="28" t="s">
        <v>75</v>
      </c>
      <c r="O10" s="31" t="s">
        <v>225</v>
      </c>
      <c r="P10" s="19">
        <v>60.65</v>
      </c>
      <c r="Q10" s="19"/>
      <c r="R10" s="19"/>
      <c r="S10" s="19"/>
    </row>
    <row r="11" spans="1:19" ht="33.75">
      <c r="A11" s="10">
        <v>2016</v>
      </c>
      <c r="B11" s="10">
        <v>50</v>
      </c>
      <c r="C11" s="10">
        <v>0</v>
      </c>
      <c r="D11" s="10">
        <v>2005</v>
      </c>
      <c r="E11" s="10">
        <v>226</v>
      </c>
      <c r="F11" s="11" t="s">
        <v>157</v>
      </c>
      <c r="G11" s="13">
        <v>258.85000000000002</v>
      </c>
      <c r="H11" s="28" t="s">
        <v>75</v>
      </c>
      <c r="I11" s="29"/>
      <c r="J11" s="29"/>
      <c r="K11" s="29"/>
      <c r="L11" s="29"/>
      <c r="M11" s="29"/>
      <c r="N11" s="28" t="s">
        <v>75</v>
      </c>
      <c r="O11" s="31" t="s">
        <v>225</v>
      </c>
      <c r="P11" s="19">
        <v>54.62</v>
      </c>
      <c r="Q11" s="19"/>
      <c r="R11" s="19"/>
      <c r="S11" s="19"/>
    </row>
    <row r="12" spans="1:19" ht="33.75">
      <c r="A12" s="10">
        <v>2016</v>
      </c>
      <c r="B12" s="10">
        <v>50</v>
      </c>
      <c r="C12" s="10">
        <v>0</v>
      </c>
      <c r="D12" s="10">
        <v>2006</v>
      </c>
      <c r="E12" s="10">
        <v>74</v>
      </c>
      <c r="F12" s="11" t="s">
        <v>158</v>
      </c>
      <c r="G12" s="13">
        <v>205.57</v>
      </c>
      <c r="H12" s="28" t="s">
        <v>75</v>
      </c>
      <c r="I12" s="29"/>
      <c r="J12" s="29"/>
      <c r="K12" s="29"/>
      <c r="L12" s="29"/>
      <c r="M12" s="29"/>
      <c r="N12" s="28" t="s">
        <v>75</v>
      </c>
      <c r="O12" s="31" t="s">
        <v>225</v>
      </c>
      <c r="P12" s="19"/>
      <c r="Q12" s="19"/>
      <c r="R12" s="19"/>
      <c r="S12" s="19"/>
    </row>
    <row r="13" spans="1:19" ht="33.75">
      <c r="A13" s="10">
        <v>2016</v>
      </c>
      <c r="B13" s="10">
        <v>142</v>
      </c>
      <c r="C13" s="10">
        <v>0</v>
      </c>
      <c r="D13" s="10">
        <v>2015</v>
      </c>
      <c r="E13" s="10">
        <v>279</v>
      </c>
      <c r="F13" s="11" t="s">
        <v>226</v>
      </c>
      <c r="G13" s="13">
        <v>4500</v>
      </c>
      <c r="H13" s="28" t="s">
        <v>75</v>
      </c>
      <c r="I13" s="29">
        <v>4500</v>
      </c>
      <c r="J13" s="29"/>
      <c r="K13" s="29"/>
      <c r="L13" s="29"/>
      <c r="M13" s="29"/>
      <c r="N13" s="28" t="s">
        <v>76</v>
      </c>
      <c r="O13" s="31"/>
      <c r="P13" s="19"/>
      <c r="Q13" s="19"/>
      <c r="R13" s="19"/>
      <c r="S13" s="19"/>
    </row>
    <row r="14" spans="1:19" ht="67.5">
      <c r="A14" s="10">
        <v>2016</v>
      </c>
      <c r="B14" s="10">
        <v>145</v>
      </c>
      <c r="C14" s="10">
        <v>0</v>
      </c>
      <c r="D14" s="10">
        <v>2015</v>
      </c>
      <c r="E14" s="10">
        <v>141</v>
      </c>
      <c r="F14" s="11" t="s">
        <v>245</v>
      </c>
      <c r="G14" s="13">
        <v>20265.96</v>
      </c>
      <c r="H14" s="28" t="s">
        <v>75</v>
      </c>
      <c r="I14" s="29"/>
      <c r="J14" s="29"/>
      <c r="K14" s="29"/>
      <c r="L14" s="29"/>
      <c r="M14" s="29"/>
      <c r="N14" s="28" t="s">
        <v>75</v>
      </c>
      <c r="O14" s="31" t="s">
        <v>246</v>
      </c>
      <c r="P14" s="19"/>
      <c r="Q14" s="19"/>
      <c r="R14" s="19"/>
      <c r="S14" s="19"/>
    </row>
    <row r="15" spans="1:19" ht="101.25">
      <c r="A15" s="10">
        <v>2016</v>
      </c>
      <c r="B15" s="10">
        <v>260</v>
      </c>
      <c r="C15" s="10">
        <v>0</v>
      </c>
      <c r="D15" s="10">
        <v>2012</v>
      </c>
      <c r="E15" s="10">
        <v>178</v>
      </c>
      <c r="F15" s="11" t="s">
        <v>109</v>
      </c>
      <c r="G15" s="13">
        <v>3000</v>
      </c>
      <c r="H15" s="28" t="s">
        <v>75</v>
      </c>
      <c r="I15" s="29"/>
      <c r="J15" s="29"/>
      <c r="K15" s="29"/>
      <c r="L15" s="29"/>
      <c r="M15" s="29"/>
      <c r="N15" s="28" t="s">
        <v>75</v>
      </c>
      <c r="O15" s="31" t="s">
        <v>247</v>
      </c>
      <c r="P15" s="19"/>
      <c r="Q15" s="19"/>
      <c r="R15" s="19"/>
      <c r="S15" s="19"/>
    </row>
    <row r="16" spans="1:19" ht="101.25">
      <c r="A16" s="10">
        <v>2016</v>
      </c>
      <c r="B16" s="10">
        <v>260</v>
      </c>
      <c r="C16" s="10">
        <v>0</v>
      </c>
      <c r="D16" s="10">
        <v>2013</v>
      </c>
      <c r="E16" s="10">
        <v>171</v>
      </c>
      <c r="F16" s="11" t="s">
        <v>109</v>
      </c>
      <c r="G16" s="13">
        <v>3000</v>
      </c>
      <c r="H16" s="28" t="s">
        <v>75</v>
      </c>
      <c r="I16" s="29"/>
      <c r="J16" s="29"/>
      <c r="K16" s="29"/>
      <c r="L16" s="29"/>
      <c r="M16" s="29"/>
      <c r="N16" s="28" t="s">
        <v>75</v>
      </c>
      <c r="O16" s="31" t="s">
        <v>247</v>
      </c>
      <c r="P16" s="19"/>
      <c r="Q16" s="19"/>
      <c r="R16" s="19"/>
      <c r="S16" s="19"/>
    </row>
    <row r="17" spans="1:19" ht="101.25">
      <c r="A17" s="10">
        <v>2016</v>
      </c>
      <c r="B17" s="10">
        <v>260</v>
      </c>
      <c r="C17" s="10">
        <v>0</v>
      </c>
      <c r="D17" s="10">
        <v>2014</v>
      </c>
      <c r="E17" s="10">
        <v>190</v>
      </c>
      <c r="F17" s="11" t="s">
        <v>109</v>
      </c>
      <c r="G17" s="13">
        <v>3000</v>
      </c>
      <c r="H17" s="28" t="s">
        <v>75</v>
      </c>
      <c r="I17" s="29"/>
      <c r="J17" s="29"/>
      <c r="K17" s="29"/>
      <c r="L17" s="29"/>
      <c r="M17" s="29"/>
      <c r="N17" s="28" t="s">
        <v>75</v>
      </c>
      <c r="O17" s="31" t="s">
        <v>247</v>
      </c>
      <c r="P17" s="19"/>
      <c r="Q17" s="19"/>
      <c r="R17" s="19"/>
      <c r="S17" s="19"/>
    </row>
    <row r="18" spans="1:19" ht="101.25">
      <c r="A18" s="10">
        <v>2016</v>
      </c>
      <c r="B18" s="10">
        <v>260</v>
      </c>
      <c r="C18" s="10">
        <v>0</v>
      </c>
      <c r="D18" s="10">
        <v>2015</v>
      </c>
      <c r="E18" s="10">
        <v>140</v>
      </c>
      <c r="F18" s="11" t="s">
        <v>109</v>
      </c>
      <c r="G18" s="13">
        <v>3000</v>
      </c>
      <c r="H18" s="28" t="s">
        <v>75</v>
      </c>
      <c r="I18" s="29"/>
      <c r="J18" s="29"/>
      <c r="K18" s="29"/>
      <c r="L18" s="29"/>
      <c r="M18" s="29"/>
      <c r="N18" s="28" t="s">
        <v>75</v>
      </c>
      <c r="O18" s="31" t="s">
        <v>247</v>
      </c>
      <c r="P18" s="19"/>
      <c r="Q18" s="19"/>
      <c r="R18" s="19"/>
      <c r="S18" s="19"/>
    </row>
    <row r="19" spans="1:19" ht="67.5">
      <c r="A19" s="10">
        <v>2016</v>
      </c>
      <c r="B19" s="10">
        <v>261</v>
      </c>
      <c r="C19" s="10">
        <v>0</v>
      </c>
      <c r="D19" s="10">
        <v>2015</v>
      </c>
      <c r="E19" s="10">
        <v>143</v>
      </c>
      <c r="F19" s="11" t="s">
        <v>228</v>
      </c>
      <c r="G19" s="13">
        <v>17117.38</v>
      </c>
      <c r="H19" s="28" t="s">
        <v>75</v>
      </c>
      <c r="I19" s="29"/>
      <c r="J19" s="29"/>
      <c r="K19" s="29"/>
      <c r="L19" s="29"/>
      <c r="M19" s="29"/>
      <c r="N19" s="28" t="s">
        <v>75</v>
      </c>
      <c r="O19" s="31" t="s">
        <v>247</v>
      </c>
      <c r="P19" s="19"/>
      <c r="Q19" s="19"/>
      <c r="R19" s="19"/>
      <c r="S19" s="19"/>
    </row>
    <row r="20" spans="1:19" ht="67.5">
      <c r="A20" s="10">
        <v>2016</v>
      </c>
      <c r="B20" s="10">
        <v>285</v>
      </c>
      <c r="C20" s="10">
        <v>0</v>
      </c>
      <c r="D20" s="10">
        <v>2014</v>
      </c>
      <c r="E20" s="10">
        <v>56</v>
      </c>
      <c r="F20" s="11" t="s">
        <v>229</v>
      </c>
      <c r="G20" s="13">
        <v>0.03</v>
      </c>
      <c r="H20" s="28" t="s">
        <v>76</v>
      </c>
      <c r="I20" s="29"/>
      <c r="J20" s="29"/>
      <c r="K20" s="29"/>
      <c r="L20" s="29"/>
      <c r="M20" s="29"/>
      <c r="N20" s="28" t="s">
        <v>76</v>
      </c>
      <c r="O20" s="31"/>
      <c r="P20" s="19">
        <v>0.03</v>
      </c>
      <c r="Q20" s="19"/>
      <c r="R20" s="19"/>
      <c r="S20" s="19"/>
    </row>
    <row r="21" spans="1:19" ht="101.25">
      <c r="A21" s="10">
        <v>2016</v>
      </c>
      <c r="B21" s="10">
        <v>285</v>
      </c>
      <c r="C21" s="10">
        <v>0</v>
      </c>
      <c r="D21" s="10">
        <v>2014</v>
      </c>
      <c r="E21" s="10">
        <v>189</v>
      </c>
      <c r="F21" s="11" t="s">
        <v>230</v>
      </c>
      <c r="G21" s="13">
        <v>1204</v>
      </c>
      <c r="H21" s="28" t="s">
        <v>75</v>
      </c>
      <c r="I21" s="29"/>
      <c r="J21" s="29"/>
      <c r="K21" s="29"/>
      <c r="L21" s="29"/>
      <c r="M21" s="29"/>
      <c r="N21" s="28" t="s">
        <v>75</v>
      </c>
      <c r="O21" s="31" t="s">
        <v>247</v>
      </c>
      <c r="P21" s="19"/>
      <c r="Q21" s="19"/>
      <c r="R21" s="19"/>
      <c r="S21" s="19"/>
    </row>
    <row r="22" spans="1:19" ht="67.5">
      <c r="A22" s="10">
        <v>2016</v>
      </c>
      <c r="B22" s="10">
        <v>288</v>
      </c>
      <c r="C22" s="10">
        <v>0</v>
      </c>
      <c r="D22" s="10">
        <v>2014</v>
      </c>
      <c r="E22" s="10">
        <v>50</v>
      </c>
      <c r="F22" s="11" t="s">
        <v>231</v>
      </c>
      <c r="G22" s="13">
        <v>14618.8</v>
      </c>
      <c r="H22" s="28" t="s">
        <v>75</v>
      </c>
      <c r="I22" s="29"/>
      <c r="J22" s="29"/>
      <c r="K22" s="29"/>
      <c r="L22" s="29"/>
      <c r="M22" s="29"/>
      <c r="N22" s="28" t="s">
        <v>75</v>
      </c>
      <c r="O22" s="31" t="s">
        <v>246</v>
      </c>
      <c r="P22" s="19"/>
      <c r="Q22" s="19"/>
      <c r="R22" s="19"/>
      <c r="S22" s="19"/>
    </row>
    <row r="23" spans="1:19" ht="135">
      <c r="A23" s="10">
        <v>2016</v>
      </c>
      <c r="B23" s="10">
        <v>290</v>
      </c>
      <c r="C23" s="10">
        <v>0</v>
      </c>
      <c r="D23" s="10">
        <v>2015</v>
      </c>
      <c r="E23" s="10">
        <v>142</v>
      </c>
      <c r="F23" s="11" t="s">
        <v>232</v>
      </c>
      <c r="G23" s="13">
        <v>16170</v>
      </c>
      <c r="H23" s="28" t="s">
        <v>75</v>
      </c>
      <c r="I23" s="29"/>
      <c r="J23" s="29"/>
      <c r="K23" s="29"/>
      <c r="L23" s="29"/>
      <c r="M23" s="29"/>
      <c r="N23" s="28" t="s">
        <v>75</v>
      </c>
      <c r="O23" s="31" t="s">
        <v>246</v>
      </c>
      <c r="P23" s="19"/>
      <c r="Q23" s="19"/>
      <c r="R23" s="19"/>
      <c r="S23" s="19"/>
    </row>
    <row r="24" spans="1:19" ht="67.5">
      <c r="A24" s="10">
        <v>2016</v>
      </c>
      <c r="B24" s="10">
        <v>350</v>
      </c>
      <c r="C24" s="10">
        <v>0</v>
      </c>
      <c r="D24" s="10">
        <v>2015</v>
      </c>
      <c r="E24" s="10">
        <v>280</v>
      </c>
      <c r="F24" s="11" t="s">
        <v>233</v>
      </c>
      <c r="G24" s="13">
        <v>6518.3</v>
      </c>
      <c r="H24" s="28" t="s">
        <v>75</v>
      </c>
      <c r="I24" s="29"/>
      <c r="J24" s="29"/>
      <c r="K24" s="29"/>
      <c r="L24" s="29"/>
      <c r="M24" s="29"/>
      <c r="N24" s="28" t="s">
        <v>75</v>
      </c>
      <c r="O24" s="31" t="s">
        <v>248</v>
      </c>
      <c r="P24" s="19"/>
      <c r="Q24" s="19"/>
      <c r="R24" s="19"/>
      <c r="S24" s="19"/>
    </row>
    <row r="25" spans="1:19" ht="101.25">
      <c r="A25" s="10">
        <v>2016</v>
      </c>
      <c r="B25" s="10">
        <v>405</v>
      </c>
      <c r="C25" s="10">
        <v>0</v>
      </c>
      <c r="D25" s="10">
        <v>2011</v>
      </c>
      <c r="E25" s="10">
        <v>391</v>
      </c>
      <c r="F25" s="11" t="s">
        <v>115</v>
      </c>
      <c r="G25" s="13">
        <v>660.38</v>
      </c>
      <c r="H25" s="28" t="s">
        <v>75</v>
      </c>
      <c r="I25" s="29"/>
      <c r="J25" s="29"/>
      <c r="K25" s="29"/>
      <c r="L25" s="29"/>
      <c r="M25" s="29"/>
      <c r="N25" s="28" t="s">
        <v>75</v>
      </c>
      <c r="O25" s="32" t="s">
        <v>249</v>
      </c>
      <c r="P25" s="19"/>
      <c r="Q25" s="19"/>
      <c r="R25" s="19"/>
      <c r="S25" s="19"/>
    </row>
    <row r="26" spans="1:19" ht="101.25">
      <c r="A26" s="10">
        <v>2016</v>
      </c>
      <c r="B26" s="10">
        <v>405</v>
      </c>
      <c r="C26" s="10">
        <v>0</v>
      </c>
      <c r="D26" s="10">
        <v>2012</v>
      </c>
      <c r="E26" s="10">
        <v>197</v>
      </c>
      <c r="F26" s="11" t="s">
        <v>115</v>
      </c>
      <c r="G26" s="13">
        <v>1903.93</v>
      </c>
      <c r="H26" s="28" t="s">
        <v>75</v>
      </c>
      <c r="I26" s="29"/>
      <c r="J26" s="29"/>
      <c r="K26" s="29"/>
      <c r="L26" s="29"/>
      <c r="M26" s="29"/>
      <c r="N26" s="28" t="s">
        <v>75</v>
      </c>
      <c r="O26" s="32" t="s">
        <v>249</v>
      </c>
      <c r="P26" s="19"/>
      <c r="Q26" s="19"/>
      <c r="R26" s="19"/>
      <c r="S26" s="19"/>
    </row>
    <row r="27" spans="1:19" ht="101.25">
      <c r="A27" s="10">
        <v>2016</v>
      </c>
      <c r="B27" s="10">
        <v>405</v>
      </c>
      <c r="C27" s="10">
        <v>0</v>
      </c>
      <c r="D27" s="10">
        <v>2013</v>
      </c>
      <c r="E27" s="10">
        <v>173</v>
      </c>
      <c r="F27" s="11" t="s">
        <v>115</v>
      </c>
      <c r="G27" s="13">
        <v>5206.2299999999996</v>
      </c>
      <c r="H27" s="28" t="s">
        <v>75</v>
      </c>
      <c r="I27" s="29"/>
      <c r="J27" s="29"/>
      <c r="K27" s="29"/>
      <c r="L27" s="29"/>
      <c r="M27" s="29"/>
      <c r="N27" s="28" t="s">
        <v>75</v>
      </c>
      <c r="O27" s="32" t="s">
        <v>249</v>
      </c>
      <c r="P27" s="19"/>
      <c r="Q27" s="19"/>
      <c r="R27" s="19"/>
      <c r="S27" s="19"/>
    </row>
    <row r="28" spans="1:19" ht="101.25">
      <c r="A28" s="10">
        <v>2016</v>
      </c>
      <c r="B28" s="10">
        <v>405</v>
      </c>
      <c r="C28" s="10">
        <v>0</v>
      </c>
      <c r="D28" s="10">
        <v>2014</v>
      </c>
      <c r="E28" s="10">
        <v>194</v>
      </c>
      <c r="F28" s="11" t="s">
        <v>115</v>
      </c>
      <c r="G28" s="13">
        <v>2202.98</v>
      </c>
      <c r="H28" s="28" t="s">
        <v>75</v>
      </c>
      <c r="I28" s="29"/>
      <c r="J28" s="29"/>
      <c r="K28" s="29"/>
      <c r="L28" s="29"/>
      <c r="M28" s="29"/>
      <c r="N28" s="28" t="s">
        <v>75</v>
      </c>
      <c r="O28" s="32" t="s">
        <v>249</v>
      </c>
      <c r="P28" s="19"/>
      <c r="Q28" s="19"/>
      <c r="R28" s="19"/>
      <c r="S28" s="19"/>
    </row>
    <row r="29" spans="1:19" ht="101.25">
      <c r="A29" s="10">
        <v>2016</v>
      </c>
      <c r="B29" s="10">
        <v>405</v>
      </c>
      <c r="C29" s="10">
        <v>0</v>
      </c>
      <c r="D29" s="10">
        <v>2015</v>
      </c>
      <c r="E29" s="10">
        <v>145</v>
      </c>
      <c r="F29" s="11" t="s">
        <v>115</v>
      </c>
      <c r="G29" s="13">
        <v>10297.549999999999</v>
      </c>
      <c r="H29" s="28" t="s">
        <v>75</v>
      </c>
      <c r="I29" s="29"/>
      <c r="J29" s="29"/>
      <c r="K29" s="29"/>
      <c r="L29" s="29"/>
      <c r="M29" s="29"/>
      <c r="N29" s="28" t="s">
        <v>75</v>
      </c>
      <c r="O29" s="32" t="s">
        <v>249</v>
      </c>
      <c r="P29" s="19"/>
      <c r="Q29" s="19"/>
      <c r="R29" s="19"/>
      <c r="S29" s="19"/>
    </row>
    <row r="30" spans="1:19" ht="101.25">
      <c r="A30" s="10">
        <v>2016</v>
      </c>
      <c r="B30" s="10">
        <v>406</v>
      </c>
      <c r="C30" s="10">
        <v>0</v>
      </c>
      <c r="D30" s="10">
        <v>2005</v>
      </c>
      <c r="E30" s="10">
        <v>236</v>
      </c>
      <c r="F30" s="11" t="s">
        <v>117</v>
      </c>
      <c r="G30" s="13">
        <v>587.16</v>
      </c>
      <c r="H30" s="28" t="s">
        <v>76</v>
      </c>
      <c r="I30" s="29"/>
      <c r="J30" s="29"/>
      <c r="K30" s="29"/>
      <c r="L30" s="29"/>
      <c r="M30" s="29"/>
      <c r="N30" s="28" t="s">
        <v>76</v>
      </c>
      <c r="O30" s="31"/>
      <c r="P30" s="19">
        <v>587.16</v>
      </c>
      <c r="Q30" s="19"/>
      <c r="R30" s="19"/>
      <c r="S30" s="19"/>
    </row>
    <row r="31" spans="1:19" ht="101.25">
      <c r="A31" s="10">
        <v>2016</v>
      </c>
      <c r="B31" s="10">
        <v>406</v>
      </c>
      <c r="C31" s="10">
        <v>0</v>
      </c>
      <c r="D31" s="10">
        <v>2013</v>
      </c>
      <c r="E31" s="10">
        <v>174</v>
      </c>
      <c r="F31" s="11" t="s">
        <v>117</v>
      </c>
      <c r="G31" s="13">
        <v>383.78</v>
      </c>
      <c r="H31" s="28" t="s">
        <v>75</v>
      </c>
      <c r="I31" s="29"/>
      <c r="J31" s="29"/>
      <c r="K31" s="29"/>
      <c r="L31" s="29"/>
      <c r="M31" s="29"/>
      <c r="N31" s="28" t="s">
        <v>75</v>
      </c>
      <c r="O31" s="32" t="s">
        <v>249</v>
      </c>
      <c r="P31" s="19"/>
      <c r="Q31" s="19"/>
      <c r="R31" s="19"/>
      <c r="S31" s="19"/>
    </row>
    <row r="32" spans="1:19" ht="101.25">
      <c r="A32" s="10">
        <v>2016</v>
      </c>
      <c r="B32" s="10">
        <v>406</v>
      </c>
      <c r="C32" s="10">
        <v>0</v>
      </c>
      <c r="D32" s="10">
        <v>2015</v>
      </c>
      <c r="E32" s="10">
        <v>144</v>
      </c>
      <c r="F32" s="11" t="s">
        <v>116</v>
      </c>
      <c r="G32" s="13">
        <v>2967.47</v>
      </c>
      <c r="H32" s="28" t="s">
        <v>75</v>
      </c>
      <c r="I32" s="29"/>
      <c r="J32" s="29"/>
      <c r="K32" s="29"/>
      <c r="L32" s="29"/>
      <c r="M32" s="29"/>
      <c r="N32" s="28" t="s">
        <v>75</v>
      </c>
      <c r="O32" s="31" t="s">
        <v>249</v>
      </c>
      <c r="P32" s="19"/>
      <c r="Q32" s="19"/>
      <c r="R32" s="19"/>
      <c r="S32" s="19"/>
    </row>
    <row r="33" spans="1:19" ht="101.25">
      <c r="A33" s="10">
        <v>2016</v>
      </c>
      <c r="B33" s="10">
        <v>407</v>
      </c>
      <c r="C33" s="10">
        <v>0</v>
      </c>
      <c r="D33" s="10">
        <v>2012</v>
      </c>
      <c r="E33" s="10">
        <v>199</v>
      </c>
      <c r="F33" s="11" t="s">
        <v>118</v>
      </c>
      <c r="G33" s="13">
        <v>821.25</v>
      </c>
      <c r="H33" s="28" t="s">
        <v>75</v>
      </c>
      <c r="I33" s="29"/>
      <c r="J33" s="29"/>
      <c r="K33" s="29"/>
      <c r="L33" s="29"/>
      <c r="M33" s="29"/>
      <c r="N33" s="28" t="s">
        <v>75</v>
      </c>
      <c r="O33" s="32" t="s">
        <v>249</v>
      </c>
      <c r="P33" s="19"/>
      <c r="Q33" s="19"/>
      <c r="R33" s="19"/>
      <c r="S33" s="19"/>
    </row>
    <row r="34" spans="1:19" ht="101.25">
      <c r="A34" s="10">
        <v>2016</v>
      </c>
      <c r="B34" s="10">
        <v>407</v>
      </c>
      <c r="C34" s="10">
        <v>0</v>
      </c>
      <c r="D34" s="10">
        <v>2013</v>
      </c>
      <c r="E34" s="10">
        <v>175</v>
      </c>
      <c r="F34" s="11" t="s">
        <v>118</v>
      </c>
      <c r="G34" s="13">
        <v>4759.38</v>
      </c>
      <c r="H34" s="28" t="s">
        <v>75</v>
      </c>
      <c r="I34" s="29"/>
      <c r="J34" s="29"/>
      <c r="K34" s="29"/>
      <c r="L34" s="29"/>
      <c r="M34" s="29"/>
      <c r="N34" s="28" t="s">
        <v>75</v>
      </c>
      <c r="O34" s="32" t="s">
        <v>249</v>
      </c>
      <c r="P34" s="19"/>
      <c r="Q34" s="19"/>
      <c r="R34" s="19"/>
      <c r="S34" s="19"/>
    </row>
    <row r="35" spans="1:19" ht="101.25">
      <c r="A35" s="10">
        <v>2016</v>
      </c>
      <c r="B35" s="10">
        <v>407</v>
      </c>
      <c r="C35" s="10">
        <v>0</v>
      </c>
      <c r="D35" s="10">
        <v>2014</v>
      </c>
      <c r="E35" s="10">
        <v>196</v>
      </c>
      <c r="F35" s="11" t="s">
        <v>118</v>
      </c>
      <c r="G35" s="13">
        <v>11697.53</v>
      </c>
      <c r="H35" s="28" t="s">
        <v>75</v>
      </c>
      <c r="I35" s="29"/>
      <c r="J35" s="29"/>
      <c r="K35" s="29"/>
      <c r="L35" s="29"/>
      <c r="M35" s="29"/>
      <c r="N35" s="28" t="s">
        <v>75</v>
      </c>
      <c r="O35" s="32" t="s">
        <v>249</v>
      </c>
      <c r="P35" s="21">
        <v>5704.49</v>
      </c>
      <c r="Q35" s="19"/>
      <c r="R35" s="19"/>
      <c r="S35" s="19"/>
    </row>
    <row r="36" spans="1:19" ht="101.25">
      <c r="A36" s="10">
        <v>2016</v>
      </c>
      <c r="B36" s="10">
        <v>407</v>
      </c>
      <c r="C36" s="10">
        <v>0</v>
      </c>
      <c r="D36" s="10">
        <v>2015</v>
      </c>
      <c r="E36" s="10">
        <v>146</v>
      </c>
      <c r="F36" s="11" t="s">
        <v>118</v>
      </c>
      <c r="G36" s="13">
        <v>15109.27</v>
      </c>
      <c r="H36" s="28" t="s">
        <v>75</v>
      </c>
      <c r="I36" s="29"/>
      <c r="J36" s="29"/>
      <c r="K36" s="29"/>
      <c r="L36" s="29"/>
      <c r="M36" s="29"/>
      <c r="N36" s="28" t="s">
        <v>75</v>
      </c>
      <c r="O36" s="32" t="s">
        <v>249</v>
      </c>
      <c r="P36" s="19"/>
      <c r="Q36" s="19"/>
      <c r="R36" s="19"/>
      <c r="S36" s="19"/>
    </row>
    <row r="37" spans="1:19" ht="101.25">
      <c r="A37" s="10">
        <v>2016</v>
      </c>
      <c r="B37" s="10">
        <v>410</v>
      </c>
      <c r="C37" s="10">
        <v>0</v>
      </c>
      <c r="D37" s="10">
        <v>2007</v>
      </c>
      <c r="E37" s="10">
        <v>177</v>
      </c>
      <c r="F37" s="11" t="s">
        <v>250</v>
      </c>
      <c r="G37" s="13">
        <v>412.38</v>
      </c>
      <c r="H37" s="28" t="s">
        <v>75</v>
      </c>
      <c r="I37" s="29"/>
      <c r="J37" s="29"/>
      <c r="K37" s="29"/>
      <c r="L37" s="29"/>
      <c r="M37" s="29"/>
      <c r="N37" s="28" t="s">
        <v>75</v>
      </c>
      <c r="O37" s="32" t="s">
        <v>249</v>
      </c>
      <c r="P37" s="19"/>
      <c r="Q37" s="19"/>
      <c r="R37" s="19"/>
      <c r="S37" s="19"/>
    </row>
    <row r="38" spans="1:19" ht="101.25">
      <c r="A38" s="10">
        <v>2016</v>
      </c>
      <c r="B38" s="10">
        <v>410</v>
      </c>
      <c r="C38" s="10">
        <v>0</v>
      </c>
      <c r="D38" s="10">
        <v>2008</v>
      </c>
      <c r="E38" s="10">
        <v>1</v>
      </c>
      <c r="F38" s="11" t="s">
        <v>250</v>
      </c>
      <c r="G38" s="13">
        <v>1319.83</v>
      </c>
      <c r="H38" s="28" t="s">
        <v>75</v>
      </c>
      <c r="I38" s="29"/>
      <c r="J38" s="29"/>
      <c r="K38" s="29"/>
      <c r="L38" s="29"/>
      <c r="M38" s="29"/>
      <c r="N38" s="28" t="s">
        <v>75</v>
      </c>
      <c r="O38" s="32" t="s">
        <v>249</v>
      </c>
      <c r="P38" s="21"/>
      <c r="Q38" s="19"/>
      <c r="R38" s="21">
        <v>196</v>
      </c>
      <c r="S38" s="19"/>
    </row>
    <row r="39" spans="1:19" ht="101.25">
      <c r="A39" s="10">
        <v>2016</v>
      </c>
      <c r="B39" s="10">
        <v>410</v>
      </c>
      <c r="C39" s="10">
        <v>0</v>
      </c>
      <c r="D39" s="10">
        <v>2009</v>
      </c>
      <c r="E39" s="10">
        <v>198</v>
      </c>
      <c r="F39" s="11" t="s">
        <v>250</v>
      </c>
      <c r="G39" s="13">
        <v>247.96</v>
      </c>
      <c r="H39" s="28" t="s">
        <v>76</v>
      </c>
      <c r="I39" s="29"/>
      <c r="J39" s="29"/>
      <c r="K39" s="29"/>
      <c r="L39" s="29"/>
      <c r="M39" s="29"/>
      <c r="N39" s="28" t="s">
        <v>76</v>
      </c>
      <c r="O39" s="32" t="s">
        <v>249</v>
      </c>
      <c r="P39" s="19"/>
      <c r="Q39" s="19"/>
      <c r="R39" s="19">
        <v>247.96</v>
      </c>
      <c r="S39" s="19"/>
    </row>
    <row r="40" spans="1:19" ht="101.25">
      <c r="A40" s="10">
        <v>2016</v>
      </c>
      <c r="B40" s="10">
        <v>410</v>
      </c>
      <c r="C40" s="10">
        <v>0</v>
      </c>
      <c r="D40" s="10">
        <v>2010</v>
      </c>
      <c r="E40" s="10">
        <v>212</v>
      </c>
      <c r="F40" s="11" t="s">
        <v>250</v>
      </c>
      <c r="G40" s="13">
        <v>360.47</v>
      </c>
      <c r="H40" s="28" t="s">
        <v>76</v>
      </c>
      <c r="I40" s="29"/>
      <c r="J40" s="29"/>
      <c r="K40" s="29"/>
      <c r="L40" s="29"/>
      <c r="M40" s="29"/>
      <c r="N40" s="28" t="s">
        <v>76</v>
      </c>
      <c r="O40" s="32" t="s">
        <v>249</v>
      </c>
      <c r="P40" s="19"/>
      <c r="Q40" s="19"/>
      <c r="R40" s="19">
        <v>360.47</v>
      </c>
      <c r="S40" s="19"/>
    </row>
    <row r="41" spans="1:19" ht="78.599999999999994" customHeight="1">
      <c r="A41" s="10">
        <v>2016</v>
      </c>
      <c r="B41" s="10">
        <v>410</v>
      </c>
      <c r="C41" s="10">
        <v>0</v>
      </c>
      <c r="D41" s="10">
        <v>2011</v>
      </c>
      <c r="E41" s="10">
        <v>14</v>
      </c>
      <c r="F41" s="11" t="s">
        <v>250</v>
      </c>
      <c r="G41" s="13">
        <v>1339.18</v>
      </c>
      <c r="H41" s="28" t="s">
        <v>75</v>
      </c>
      <c r="I41" s="29"/>
      <c r="J41" s="29"/>
      <c r="K41" s="29"/>
      <c r="L41" s="29"/>
      <c r="M41" s="29"/>
      <c r="N41" s="28" t="s">
        <v>75</v>
      </c>
      <c r="O41" s="32" t="s">
        <v>249</v>
      </c>
      <c r="P41" s="19"/>
      <c r="Q41" s="19"/>
      <c r="R41" s="19"/>
      <c r="S41" s="19"/>
    </row>
    <row r="42" spans="1:19" ht="101.25">
      <c r="A42" s="10">
        <v>2016</v>
      </c>
      <c r="B42" s="10">
        <v>410</v>
      </c>
      <c r="C42" s="10">
        <v>0</v>
      </c>
      <c r="D42" s="10">
        <v>2011</v>
      </c>
      <c r="E42" s="10">
        <v>221</v>
      </c>
      <c r="F42" s="11" t="s">
        <v>250</v>
      </c>
      <c r="G42" s="13">
        <v>501.52</v>
      </c>
      <c r="H42" s="28" t="s">
        <v>76</v>
      </c>
      <c r="I42" s="29"/>
      <c r="J42" s="29"/>
      <c r="K42" s="29"/>
      <c r="L42" s="29"/>
      <c r="M42" s="29"/>
      <c r="N42" s="28" t="s">
        <v>76</v>
      </c>
      <c r="O42" s="32" t="s">
        <v>249</v>
      </c>
      <c r="P42" s="19"/>
      <c r="Q42" s="19"/>
      <c r="R42" s="19">
        <v>501.52</v>
      </c>
      <c r="S42" s="19"/>
    </row>
    <row r="43" spans="1:19" ht="101.25">
      <c r="A43" s="10">
        <v>2016</v>
      </c>
      <c r="B43" s="10">
        <v>410</v>
      </c>
      <c r="C43" s="10">
        <v>0</v>
      </c>
      <c r="D43" s="10">
        <v>2012</v>
      </c>
      <c r="E43" s="10">
        <v>1</v>
      </c>
      <c r="F43" s="11" t="s">
        <v>250</v>
      </c>
      <c r="G43" s="13">
        <v>666.17</v>
      </c>
      <c r="H43" s="28" t="s">
        <v>75</v>
      </c>
      <c r="I43" s="29"/>
      <c r="J43" s="29"/>
      <c r="K43" s="29"/>
      <c r="L43" s="29"/>
      <c r="M43" s="29"/>
      <c r="N43" s="28" t="s">
        <v>75</v>
      </c>
      <c r="O43" s="32" t="s">
        <v>249</v>
      </c>
      <c r="P43" s="19"/>
      <c r="Q43" s="19"/>
      <c r="R43" s="19"/>
      <c r="S43" s="19"/>
    </row>
    <row r="44" spans="1:19" ht="101.25">
      <c r="A44" s="10">
        <v>2016</v>
      </c>
      <c r="B44" s="10">
        <v>410</v>
      </c>
      <c r="C44" s="10">
        <v>0</v>
      </c>
      <c r="D44" s="10">
        <v>2013</v>
      </c>
      <c r="E44" s="10">
        <v>251</v>
      </c>
      <c r="F44" s="11" t="s">
        <v>250</v>
      </c>
      <c r="G44" s="13">
        <v>26.45</v>
      </c>
      <c r="H44" s="28" t="s">
        <v>76</v>
      </c>
      <c r="I44" s="29"/>
      <c r="J44" s="29"/>
      <c r="K44" s="29"/>
      <c r="L44" s="29"/>
      <c r="M44" s="29"/>
      <c r="N44" s="28" t="s">
        <v>76</v>
      </c>
      <c r="O44" s="32" t="s">
        <v>249</v>
      </c>
      <c r="P44" s="19"/>
      <c r="Q44" s="19"/>
      <c r="R44" s="19">
        <v>26.45</v>
      </c>
      <c r="S44" s="19"/>
    </row>
    <row r="45" spans="1:19" ht="67.5">
      <c r="A45" s="10">
        <v>2016</v>
      </c>
      <c r="B45" s="10">
        <v>420</v>
      </c>
      <c r="C45" s="10">
        <v>0</v>
      </c>
      <c r="D45" s="10">
        <v>2015</v>
      </c>
      <c r="E45" s="10">
        <v>250</v>
      </c>
      <c r="F45" s="11" t="s">
        <v>234</v>
      </c>
      <c r="G45" s="13">
        <v>412.85</v>
      </c>
      <c r="H45" s="28" t="s">
        <v>75</v>
      </c>
      <c r="I45" s="29"/>
      <c r="J45" s="29"/>
      <c r="K45" s="29"/>
      <c r="L45" s="29"/>
      <c r="M45" s="29"/>
      <c r="N45" s="28" t="s">
        <v>75</v>
      </c>
      <c r="O45" s="30" t="s">
        <v>235</v>
      </c>
      <c r="P45" s="19"/>
      <c r="Q45" s="19"/>
      <c r="R45" s="19"/>
      <c r="S45" s="19"/>
    </row>
    <row r="46" spans="1:19" ht="66.599999999999994" customHeight="1">
      <c r="A46" s="10">
        <v>2016</v>
      </c>
      <c r="B46" s="10">
        <v>420</v>
      </c>
      <c r="C46" s="10">
        <v>0</v>
      </c>
      <c r="D46" s="10">
        <v>2015</v>
      </c>
      <c r="E46" s="10">
        <v>251</v>
      </c>
      <c r="F46" s="11" t="s">
        <v>234</v>
      </c>
      <c r="G46" s="13">
        <v>344.04</v>
      </c>
      <c r="H46" s="28" t="s">
        <v>75</v>
      </c>
      <c r="I46" s="29"/>
      <c r="J46" s="29"/>
      <c r="K46" s="29"/>
      <c r="L46" s="29"/>
      <c r="M46" s="29"/>
      <c r="N46" s="28" t="s">
        <v>75</v>
      </c>
      <c r="O46" s="20" t="s">
        <v>235</v>
      </c>
      <c r="P46" s="19"/>
      <c r="Q46" s="19"/>
      <c r="R46" s="19"/>
      <c r="S46" s="19"/>
    </row>
    <row r="47" spans="1:19" ht="67.5">
      <c r="A47" s="10">
        <v>2016</v>
      </c>
      <c r="B47" s="10">
        <v>460</v>
      </c>
      <c r="C47" s="10">
        <v>0</v>
      </c>
      <c r="D47" s="10">
        <v>2015</v>
      </c>
      <c r="E47" s="10">
        <v>163</v>
      </c>
      <c r="F47" s="11" t="s">
        <v>251</v>
      </c>
      <c r="G47" s="13">
        <v>20</v>
      </c>
      <c r="H47" s="28" t="s">
        <v>76</v>
      </c>
      <c r="I47" s="29"/>
      <c r="J47" s="29"/>
      <c r="K47" s="29"/>
      <c r="L47" s="29"/>
      <c r="M47" s="29"/>
      <c r="N47" s="28" t="s">
        <v>76</v>
      </c>
      <c r="O47" s="20"/>
      <c r="P47" s="21">
        <v>20</v>
      </c>
      <c r="Q47" s="19"/>
      <c r="R47" s="19"/>
      <c r="S47" s="19"/>
    </row>
    <row r="48" spans="1:19" ht="67.5">
      <c r="A48" s="10">
        <v>2016</v>
      </c>
      <c r="B48" s="10">
        <v>490</v>
      </c>
      <c r="C48" s="10">
        <v>0</v>
      </c>
      <c r="D48" s="10">
        <v>2015</v>
      </c>
      <c r="E48" s="10">
        <v>150</v>
      </c>
      <c r="F48" s="11" t="s">
        <v>236</v>
      </c>
      <c r="G48" s="13">
        <v>355.83</v>
      </c>
      <c r="H48" s="28" t="s">
        <v>75</v>
      </c>
      <c r="I48" s="29"/>
      <c r="J48" s="29"/>
      <c r="K48" s="29"/>
      <c r="L48" s="29"/>
      <c r="M48" s="29"/>
      <c r="N48" s="28" t="s">
        <v>75</v>
      </c>
      <c r="O48" s="20" t="s">
        <v>252</v>
      </c>
      <c r="P48" s="19"/>
      <c r="Q48" s="19"/>
      <c r="R48" s="19"/>
      <c r="S48" s="19"/>
    </row>
    <row r="49" spans="1:19" ht="67.5">
      <c r="A49" s="10">
        <v>2016</v>
      </c>
      <c r="B49" s="10">
        <v>730</v>
      </c>
      <c r="C49" s="10">
        <v>0</v>
      </c>
      <c r="D49" s="10">
        <v>2015</v>
      </c>
      <c r="E49" s="10">
        <v>274</v>
      </c>
      <c r="F49" s="11" t="s">
        <v>237</v>
      </c>
      <c r="G49" s="13">
        <v>1277.81</v>
      </c>
      <c r="H49" s="28" t="s">
        <v>75</v>
      </c>
      <c r="I49" s="29"/>
      <c r="J49" s="29"/>
      <c r="K49" s="29"/>
      <c r="L49" s="29"/>
      <c r="M49" s="29"/>
      <c r="N49" s="28" t="s">
        <v>75</v>
      </c>
      <c r="O49" s="20" t="s">
        <v>281</v>
      </c>
      <c r="P49" s="19"/>
      <c r="Q49" s="19"/>
      <c r="R49" s="19"/>
      <c r="S49" s="19"/>
    </row>
    <row r="50" spans="1:19" ht="67.5">
      <c r="A50" s="10">
        <v>2016</v>
      </c>
      <c r="B50" s="10">
        <v>730</v>
      </c>
      <c r="C50" s="10">
        <v>0</v>
      </c>
      <c r="D50" s="10">
        <v>2015</v>
      </c>
      <c r="E50" s="10">
        <v>275</v>
      </c>
      <c r="F50" s="11" t="s">
        <v>238</v>
      </c>
      <c r="G50" s="13">
        <v>421.63</v>
      </c>
      <c r="H50" s="28" t="s">
        <v>75</v>
      </c>
      <c r="I50" s="29"/>
      <c r="J50" s="29"/>
      <c r="K50" s="29"/>
      <c r="L50" s="29"/>
      <c r="M50" s="29"/>
      <c r="N50" s="28" t="s">
        <v>75</v>
      </c>
      <c r="O50" s="20" t="s">
        <v>281</v>
      </c>
      <c r="P50" s="19"/>
      <c r="Q50" s="19"/>
      <c r="R50" s="19"/>
      <c r="S50" s="19"/>
    </row>
    <row r="51" spans="1:19" ht="101.25">
      <c r="A51" s="10">
        <v>2016</v>
      </c>
      <c r="B51" s="10">
        <v>735</v>
      </c>
      <c r="C51" s="10">
        <v>0</v>
      </c>
      <c r="D51" s="10">
        <v>2014</v>
      </c>
      <c r="E51" s="10">
        <v>279</v>
      </c>
      <c r="F51" s="11" t="s">
        <v>239</v>
      </c>
      <c r="G51" s="13">
        <v>19</v>
      </c>
      <c r="H51" s="28" t="s">
        <v>75</v>
      </c>
      <c r="I51" s="29"/>
      <c r="J51" s="29"/>
      <c r="K51" s="29"/>
      <c r="L51" s="29"/>
      <c r="M51" s="29"/>
      <c r="N51" s="28" t="s">
        <v>75</v>
      </c>
      <c r="O51" s="20" t="s">
        <v>281</v>
      </c>
      <c r="P51" s="19"/>
      <c r="Q51" s="19"/>
      <c r="R51" s="19"/>
      <c r="S51" s="19"/>
    </row>
    <row r="52" spans="1:19" ht="101.25">
      <c r="A52" s="10">
        <v>2016</v>
      </c>
      <c r="B52" s="10">
        <v>735</v>
      </c>
      <c r="C52" s="10">
        <v>0</v>
      </c>
      <c r="D52" s="10">
        <v>2015</v>
      </c>
      <c r="E52" s="10">
        <v>272</v>
      </c>
      <c r="F52" s="11" t="s">
        <v>239</v>
      </c>
      <c r="G52" s="13">
        <v>4</v>
      </c>
      <c r="H52" s="28" t="s">
        <v>75</v>
      </c>
      <c r="I52" s="29"/>
      <c r="J52" s="29"/>
      <c r="K52" s="29"/>
      <c r="L52" s="29"/>
      <c r="M52" s="29"/>
      <c r="N52" s="28" t="s">
        <v>75</v>
      </c>
      <c r="O52" s="20" t="s">
        <v>281</v>
      </c>
      <c r="P52" s="19"/>
      <c r="Q52" s="19"/>
      <c r="R52" s="19"/>
      <c r="S52" s="19"/>
    </row>
    <row r="53" spans="1:19" ht="101.25">
      <c r="A53" s="10">
        <v>2016</v>
      </c>
      <c r="B53" s="10">
        <v>735</v>
      </c>
      <c r="C53" s="10">
        <v>0</v>
      </c>
      <c r="D53" s="10">
        <v>2015</v>
      </c>
      <c r="E53" s="10">
        <v>285</v>
      </c>
      <c r="F53" s="11" t="s">
        <v>253</v>
      </c>
      <c r="G53" s="13">
        <v>7.26</v>
      </c>
      <c r="H53" s="28" t="s">
        <v>75</v>
      </c>
      <c r="I53" s="29"/>
      <c r="J53" s="29"/>
      <c r="K53" s="29"/>
      <c r="L53" s="29"/>
      <c r="M53" s="29"/>
      <c r="N53" s="28" t="s">
        <v>75</v>
      </c>
      <c r="O53" s="20" t="s">
        <v>254</v>
      </c>
      <c r="P53" s="19"/>
      <c r="Q53" s="19"/>
      <c r="R53" s="19"/>
      <c r="S53" s="19"/>
    </row>
    <row r="54" spans="1:19" ht="101.25">
      <c r="A54" s="10">
        <v>2016</v>
      </c>
      <c r="B54" s="10">
        <v>737</v>
      </c>
      <c r="C54" s="10">
        <v>0</v>
      </c>
      <c r="D54" s="10">
        <v>2015</v>
      </c>
      <c r="E54" s="10">
        <v>147</v>
      </c>
      <c r="F54" s="11" t="s">
        <v>255</v>
      </c>
      <c r="G54" s="13">
        <v>2178.48</v>
      </c>
      <c r="H54" s="28" t="s">
        <v>75</v>
      </c>
      <c r="I54" s="29"/>
      <c r="J54" s="29"/>
      <c r="K54" s="29"/>
      <c r="L54" s="29"/>
      <c r="M54" s="29"/>
      <c r="N54" s="28" t="s">
        <v>75</v>
      </c>
      <c r="O54" s="20" t="s">
        <v>282</v>
      </c>
      <c r="P54" s="19"/>
      <c r="Q54" s="19"/>
      <c r="R54" s="19"/>
      <c r="S54" s="19"/>
    </row>
    <row r="55" spans="1:19" ht="101.25">
      <c r="A55" s="10">
        <v>2016</v>
      </c>
      <c r="B55" s="10">
        <v>1005</v>
      </c>
      <c r="C55" s="10">
        <v>0</v>
      </c>
      <c r="D55" s="10">
        <v>2015</v>
      </c>
      <c r="E55" s="10">
        <v>187</v>
      </c>
      <c r="F55" s="11" t="s">
        <v>256</v>
      </c>
      <c r="G55" s="13">
        <v>4428</v>
      </c>
      <c r="H55" s="28" t="s">
        <v>76</v>
      </c>
      <c r="I55" s="29"/>
      <c r="J55" s="29"/>
      <c r="K55" s="29"/>
      <c r="L55" s="29"/>
      <c r="M55" s="29"/>
      <c r="N55" s="28" t="s">
        <v>76</v>
      </c>
      <c r="O55" s="20"/>
      <c r="P55" s="19"/>
      <c r="Q55" s="19"/>
      <c r="R55" s="19"/>
      <c r="S55" s="21">
        <v>4428</v>
      </c>
    </row>
    <row r="56" spans="1:19" ht="67.5">
      <c r="A56" s="10">
        <v>2016</v>
      </c>
      <c r="B56" s="10">
        <v>1145</v>
      </c>
      <c r="C56" s="10">
        <v>0</v>
      </c>
      <c r="D56" s="10">
        <v>1992</v>
      </c>
      <c r="E56" s="10">
        <v>20051</v>
      </c>
      <c r="F56" s="11" t="s">
        <v>129</v>
      </c>
      <c r="G56" s="13">
        <v>9296.2199999999993</v>
      </c>
      <c r="H56" s="28" t="s">
        <v>76</v>
      </c>
      <c r="I56" s="29"/>
      <c r="J56" s="29"/>
      <c r="K56" s="29"/>
      <c r="L56" s="29"/>
      <c r="M56" s="29"/>
      <c r="N56" s="28" t="s">
        <v>76</v>
      </c>
      <c r="O56" s="20"/>
      <c r="P56" s="21">
        <v>9296.2199999999993</v>
      </c>
      <c r="Q56" s="19"/>
      <c r="R56" s="19"/>
      <c r="S56" s="19"/>
    </row>
    <row r="57" spans="1:19" ht="135">
      <c r="A57" s="10">
        <v>2016</v>
      </c>
      <c r="B57" s="10">
        <v>1161</v>
      </c>
      <c r="C57" s="10">
        <v>0</v>
      </c>
      <c r="D57" s="10">
        <v>2012</v>
      </c>
      <c r="E57" s="10">
        <v>95</v>
      </c>
      <c r="F57" s="11" t="s">
        <v>257</v>
      </c>
      <c r="G57" s="13">
        <v>197547.64</v>
      </c>
      <c r="H57" s="28" t="s">
        <v>75</v>
      </c>
      <c r="I57" s="29">
        <v>133714.54</v>
      </c>
      <c r="J57" s="29"/>
      <c r="K57" s="29"/>
      <c r="L57" s="29"/>
      <c r="M57" s="29"/>
      <c r="N57" s="28" t="s">
        <v>152</v>
      </c>
      <c r="O57" s="20" t="s">
        <v>260</v>
      </c>
      <c r="P57" s="19"/>
      <c r="Q57" s="19"/>
      <c r="R57" s="19"/>
      <c r="S57" s="19"/>
    </row>
    <row r="58" spans="1:19" ht="67.5">
      <c r="A58" s="10">
        <v>2016</v>
      </c>
      <c r="B58" s="10">
        <v>1161</v>
      </c>
      <c r="C58" s="10">
        <v>0</v>
      </c>
      <c r="D58" s="10">
        <v>2013</v>
      </c>
      <c r="E58" s="10">
        <v>130</v>
      </c>
      <c r="F58" s="11" t="s">
        <v>259</v>
      </c>
      <c r="G58" s="13">
        <v>18008.79</v>
      </c>
      <c r="H58" s="28" t="s">
        <v>75</v>
      </c>
      <c r="I58" s="29"/>
      <c r="J58" s="29"/>
      <c r="K58" s="29"/>
      <c r="L58" s="29"/>
      <c r="M58" s="29"/>
      <c r="N58" s="28" t="s">
        <v>75</v>
      </c>
      <c r="O58" s="20" t="s">
        <v>260</v>
      </c>
      <c r="P58" s="19"/>
      <c r="Q58" s="19"/>
      <c r="R58" s="19"/>
      <c r="S58" s="19"/>
    </row>
    <row r="59" spans="1:19" ht="101.25">
      <c r="A59" s="10">
        <v>2016</v>
      </c>
      <c r="B59" s="10">
        <v>1161</v>
      </c>
      <c r="C59" s="10">
        <v>0</v>
      </c>
      <c r="D59" s="10">
        <v>2014</v>
      </c>
      <c r="E59" s="10">
        <v>276</v>
      </c>
      <c r="F59" s="11" t="s">
        <v>258</v>
      </c>
      <c r="G59" s="13">
        <v>5724.57</v>
      </c>
      <c r="H59" s="28" t="s">
        <v>75</v>
      </c>
      <c r="I59" s="29"/>
      <c r="J59" s="29"/>
      <c r="K59" s="29"/>
      <c r="L59" s="29"/>
      <c r="M59" s="29"/>
      <c r="N59" s="28" t="s">
        <v>153</v>
      </c>
      <c r="O59" s="20" t="s">
        <v>260</v>
      </c>
      <c r="P59" s="19"/>
      <c r="Q59" s="19"/>
      <c r="R59" s="19"/>
      <c r="S59" s="19"/>
    </row>
    <row r="60" spans="1:19" ht="67.5">
      <c r="A60" s="10">
        <v>2016</v>
      </c>
      <c r="B60" s="10">
        <v>1163</v>
      </c>
      <c r="C60" s="10">
        <v>0</v>
      </c>
      <c r="D60" s="10">
        <v>2015</v>
      </c>
      <c r="E60" s="10">
        <v>221</v>
      </c>
      <c r="F60" s="11" t="s">
        <v>261</v>
      </c>
      <c r="G60" s="13">
        <v>5605</v>
      </c>
      <c r="H60" s="28" t="s">
        <v>75</v>
      </c>
      <c r="I60" s="29"/>
      <c r="J60" s="29"/>
      <c r="K60" s="29"/>
      <c r="L60" s="29"/>
      <c r="M60" s="29"/>
      <c r="N60" s="28" t="s">
        <v>75</v>
      </c>
      <c r="O60" s="20" t="s">
        <v>260</v>
      </c>
      <c r="P60" s="19"/>
      <c r="Q60" s="19"/>
      <c r="R60" s="19"/>
      <c r="S60" s="19"/>
    </row>
    <row r="61" spans="1:19" ht="67.5">
      <c r="A61" s="10">
        <v>2016</v>
      </c>
      <c r="B61" s="10">
        <v>1164</v>
      </c>
      <c r="C61" s="10">
        <v>0</v>
      </c>
      <c r="D61" s="10">
        <v>2014</v>
      </c>
      <c r="E61" s="10">
        <v>259</v>
      </c>
      <c r="F61" s="11" t="s">
        <v>213</v>
      </c>
      <c r="G61" s="13">
        <v>101775</v>
      </c>
      <c r="H61" s="28" t="s">
        <v>75</v>
      </c>
      <c r="I61" s="29">
        <v>101775</v>
      </c>
      <c r="J61" s="29"/>
      <c r="K61" s="29"/>
      <c r="L61" s="29"/>
      <c r="M61" s="29"/>
      <c r="N61" s="28" t="s">
        <v>76</v>
      </c>
      <c r="O61" s="20"/>
      <c r="P61" s="19"/>
      <c r="Q61" s="19"/>
      <c r="R61" s="19"/>
      <c r="S61" s="19"/>
    </row>
    <row r="62" spans="1:19" ht="168.75">
      <c r="A62" s="10">
        <v>2016</v>
      </c>
      <c r="B62" s="10">
        <v>1232</v>
      </c>
      <c r="C62" s="10">
        <v>0</v>
      </c>
      <c r="D62" s="10">
        <v>2010</v>
      </c>
      <c r="E62" s="10">
        <v>54</v>
      </c>
      <c r="F62" s="11" t="s">
        <v>130</v>
      </c>
      <c r="G62" s="13">
        <v>111000</v>
      </c>
      <c r="H62" s="28" t="s">
        <v>75</v>
      </c>
      <c r="I62" s="29"/>
      <c r="J62" s="29"/>
      <c r="K62" s="29"/>
      <c r="L62" s="29"/>
      <c r="M62" s="29"/>
      <c r="N62" s="28" t="s">
        <v>75</v>
      </c>
      <c r="O62" s="20" t="s">
        <v>260</v>
      </c>
      <c r="P62" s="19"/>
      <c r="Q62" s="19"/>
      <c r="R62" s="19"/>
      <c r="S62" s="19"/>
    </row>
    <row r="63" spans="1:19" ht="67.5">
      <c r="A63" s="10">
        <v>2016</v>
      </c>
      <c r="B63" s="10">
        <v>1235</v>
      </c>
      <c r="C63" s="10">
        <v>0</v>
      </c>
      <c r="D63" s="10">
        <v>1991</v>
      </c>
      <c r="E63" s="10">
        <v>10049</v>
      </c>
      <c r="F63" s="11" t="s">
        <v>131</v>
      </c>
      <c r="G63" s="13">
        <v>11039.27</v>
      </c>
      <c r="H63" s="28" t="s">
        <v>76</v>
      </c>
      <c r="I63" s="29"/>
      <c r="J63" s="29"/>
      <c r="K63" s="29"/>
      <c r="L63" s="29"/>
      <c r="M63" s="29"/>
      <c r="N63" s="28" t="s">
        <v>76</v>
      </c>
      <c r="O63" s="20"/>
      <c r="P63" s="21">
        <v>11039.27</v>
      </c>
      <c r="Q63" s="19"/>
      <c r="R63" s="19"/>
      <c r="S63" s="19"/>
    </row>
    <row r="64" spans="1:19" ht="67.5">
      <c r="A64" s="10">
        <v>2016</v>
      </c>
      <c r="B64" s="10">
        <v>1240</v>
      </c>
      <c r="C64" s="10">
        <v>0</v>
      </c>
      <c r="D64" s="10">
        <v>1989</v>
      </c>
      <c r="E64" s="10">
        <v>90089</v>
      </c>
      <c r="F64" s="11" t="s">
        <v>262</v>
      </c>
      <c r="G64" s="13">
        <v>26145.63</v>
      </c>
      <c r="H64" s="28" t="s">
        <v>76</v>
      </c>
      <c r="I64" s="29"/>
      <c r="J64" s="29"/>
      <c r="K64" s="29"/>
      <c r="L64" s="29"/>
      <c r="M64" s="29"/>
      <c r="N64" s="28" t="s">
        <v>76</v>
      </c>
      <c r="O64" s="20"/>
      <c r="P64" s="21">
        <v>26145.63</v>
      </c>
      <c r="Q64" s="19"/>
      <c r="R64" s="19"/>
      <c r="S64" s="19"/>
    </row>
    <row r="65" spans="1:19" ht="101.25">
      <c r="A65" s="10">
        <v>2016</v>
      </c>
      <c r="B65" s="10">
        <v>1245</v>
      </c>
      <c r="C65" s="10">
        <v>0</v>
      </c>
      <c r="D65" s="10">
        <v>2011</v>
      </c>
      <c r="E65" s="10">
        <v>367</v>
      </c>
      <c r="F65" s="11" t="s">
        <v>263</v>
      </c>
      <c r="G65" s="13">
        <v>36320.65</v>
      </c>
      <c r="H65" s="28" t="s">
        <v>75</v>
      </c>
      <c r="I65" s="29"/>
      <c r="J65" s="29"/>
      <c r="K65" s="29"/>
      <c r="L65" s="29"/>
      <c r="M65" s="29"/>
      <c r="N65" s="28" t="s">
        <v>75</v>
      </c>
      <c r="O65" s="20" t="s">
        <v>247</v>
      </c>
      <c r="P65" s="19"/>
      <c r="Q65" s="19"/>
      <c r="R65" s="19"/>
      <c r="S65" s="19"/>
    </row>
    <row r="66" spans="1:19" ht="67.5">
      <c r="A66" s="10">
        <v>2016</v>
      </c>
      <c r="B66" s="10">
        <v>1256</v>
      </c>
      <c r="C66" s="10">
        <v>0</v>
      </c>
      <c r="D66" s="10">
        <v>2009</v>
      </c>
      <c r="E66" s="10">
        <v>262</v>
      </c>
      <c r="F66" s="11" t="s">
        <v>264</v>
      </c>
      <c r="G66" s="13">
        <v>99317</v>
      </c>
      <c r="H66" s="28" t="s">
        <v>75</v>
      </c>
      <c r="I66" s="29">
        <v>99317</v>
      </c>
      <c r="J66" s="29"/>
      <c r="K66" s="29"/>
      <c r="L66" s="29"/>
      <c r="M66" s="29"/>
      <c r="N66" s="28" t="s">
        <v>76</v>
      </c>
      <c r="O66" s="20"/>
      <c r="P66" s="19"/>
      <c r="Q66" s="19"/>
      <c r="R66" s="19"/>
      <c r="S66" s="19"/>
    </row>
    <row r="67" spans="1:19" ht="67.5">
      <c r="A67" s="10">
        <v>2016</v>
      </c>
      <c r="B67" s="10">
        <v>1256</v>
      </c>
      <c r="C67" s="10">
        <v>0</v>
      </c>
      <c r="D67" s="10">
        <v>2014</v>
      </c>
      <c r="E67" s="10">
        <v>176</v>
      </c>
      <c r="F67" s="11" t="s">
        <v>266</v>
      </c>
      <c r="G67" s="13">
        <v>57940.37</v>
      </c>
      <c r="H67" s="28" t="s">
        <v>75</v>
      </c>
      <c r="I67" s="29">
        <v>57940.37</v>
      </c>
      <c r="J67" s="29"/>
      <c r="K67" s="29"/>
      <c r="L67" s="29"/>
      <c r="M67" s="29"/>
      <c r="N67" s="28" t="s">
        <v>76</v>
      </c>
      <c r="O67" s="20"/>
      <c r="P67" s="19"/>
      <c r="Q67" s="19"/>
      <c r="R67" s="19"/>
      <c r="S67" s="19"/>
    </row>
    <row r="68" spans="1:19" ht="101.25">
      <c r="A68" s="10">
        <v>2016</v>
      </c>
      <c r="B68" s="10">
        <v>1300</v>
      </c>
      <c r="C68" s="10">
        <v>0</v>
      </c>
      <c r="D68" s="10">
        <v>2003</v>
      </c>
      <c r="E68" s="10">
        <v>213</v>
      </c>
      <c r="F68" s="11" t="s">
        <v>267</v>
      </c>
      <c r="G68" s="13">
        <v>34918.400000000001</v>
      </c>
      <c r="H68" s="28" t="s">
        <v>75</v>
      </c>
      <c r="I68" s="29">
        <v>15735.26</v>
      </c>
      <c r="J68" s="29"/>
      <c r="K68" s="29"/>
      <c r="L68" s="29"/>
      <c r="M68" s="29"/>
      <c r="N68" s="28" t="s">
        <v>76</v>
      </c>
      <c r="O68" s="20"/>
      <c r="P68" s="19"/>
      <c r="Q68" s="19"/>
      <c r="R68" s="19"/>
      <c r="S68" s="21">
        <v>19183.14</v>
      </c>
    </row>
    <row r="69" spans="1:19" ht="101.25">
      <c r="A69" s="10">
        <v>2016</v>
      </c>
      <c r="B69" s="10">
        <v>1300</v>
      </c>
      <c r="C69" s="10">
        <v>0</v>
      </c>
      <c r="D69" s="10">
        <v>2009</v>
      </c>
      <c r="E69" s="10">
        <v>90</v>
      </c>
      <c r="F69" s="11" t="s">
        <v>265</v>
      </c>
      <c r="G69" s="13">
        <v>110566.82</v>
      </c>
      <c r="H69" s="28" t="s">
        <v>75</v>
      </c>
      <c r="I69" s="29"/>
      <c r="J69" s="29"/>
      <c r="K69" s="29"/>
      <c r="L69" s="29"/>
      <c r="M69" s="29"/>
      <c r="N69" s="28" t="s">
        <v>75</v>
      </c>
      <c r="O69" s="20" t="s">
        <v>260</v>
      </c>
      <c r="P69" s="19"/>
      <c r="Q69" s="19"/>
      <c r="R69" s="19"/>
      <c r="S69" s="19"/>
    </row>
    <row r="70" spans="1:19" ht="67.5">
      <c r="A70" s="10">
        <v>2016</v>
      </c>
      <c r="B70" s="10">
        <v>1300</v>
      </c>
      <c r="C70" s="10">
        <v>0</v>
      </c>
      <c r="D70" s="10">
        <v>2011</v>
      </c>
      <c r="E70" s="10">
        <v>371</v>
      </c>
      <c r="F70" s="11" t="s">
        <v>268</v>
      </c>
      <c r="G70" s="13">
        <v>10608.22</v>
      </c>
      <c r="H70" s="28" t="s">
        <v>75</v>
      </c>
      <c r="I70" s="29"/>
      <c r="J70" s="29"/>
      <c r="K70" s="29"/>
      <c r="L70" s="29"/>
      <c r="M70" s="29"/>
      <c r="N70" s="28" t="s">
        <v>75</v>
      </c>
      <c r="O70" s="20" t="s">
        <v>260</v>
      </c>
      <c r="P70" s="19"/>
      <c r="Q70" s="19"/>
      <c r="R70" s="19"/>
      <c r="S70" s="19"/>
    </row>
    <row r="71" spans="1:19" ht="67.5">
      <c r="A71" s="10">
        <v>2016</v>
      </c>
      <c r="B71" s="10">
        <v>1300</v>
      </c>
      <c r="C71" s="10">
        <v>0</v>
      </c>
      <c r="D71" s="10">
        <v>2011</v>
      </c>
      <c r="E71" s="10">
        <v>373</v>
      </c>
      <c r="F71" s="11" t="s">
        <v>269</v>
      </c>
      <c r="G71" s="13">
        <v>4547.13</v>
      </c>
      <c r="H71" s="28" t="s">
        <v>76</v>
      </c>
      <c r="I71" s="29"/>
      <c r="J71" s="29"/>
      <c r="K71" s="29"/>
      <c r="L71" s="29"/>
      <c r="M71" s="29"/>
      <c r="N71" s="28" t="s">
        <v>76</v>
      </c>
      <c r="O71" s="20"/>
      <c r="P71" s="19"/>
      <c r="Q71" s="19"/>
      <c r="R71" s="19"/>
      <c r="S71" s="21">
        <v>4547.13</v>
      </c>
    </row>
    <row r="72" spans="1:19" ht="101.25">
      <c r="A72" s="10">
        <v>2016</v>
      </c>
      <c r="B72" s="10">
        <v>1300</v>
      </c>
      <c r="C72" s="10">
        <v>0</v>
      </c>
      <c r="D72" s="10">
        <v>2012</v>
      </c>
      <c r="E72" s="10">
        <v>128</v>
      </c>
      <c r="F72" s="11" t="s">
        <v>270</v>
      </c>
      <c r="G72" s="13">
        <v>5746.45</v>
      </c>
      <c r="H72" s="28" t="s">
        <v>75</v>
      </c>
      <c r="I72" s="29"/>
      <c r="J72" s="29"/>
      <c r="K72" s="29"/>
      <c r="L72" s="29"/>
      <c r="M72" s="29"/>
      <c r="N72" s="28" t="s">
        <v>152</v>
      </c>
      <c r="O72" s="20" t="s">
        <v>260</v>
      </c>
      <c r="P72" s="19"/>
      <c r="Q72" s="19"/>
      <c r="R72" s="19"/>
      <c r="S72" s="21">
        <v>2142.9</v>
      </c>
    </row>
    <row r="73" spans="1:19" ht="135">
      <c r="A73" s="10">
        <v>2016</v>
      </c>
      <c r="B73" s="10">
        <v>1300</v>
      </c>
      <c r="C73" s="10">
        <v>0</v>
      </c>
      <c r="D73" s="10">
        <v>2012</v>
      </c>
      <c r="E73" s="10">
        <v>129</v>
      </c>
      <c r="F73" s="11" t="s">
        <v>271</v>
      </c>
      <c r="G73" s="13">
        <v>3350</v>
      </c>
      <c r="H73" s="28" t="s">
        <v>76</v>
      </c>
      <c r="I73" s="29"/>
      <c r="J73" s="29"/>
      <c r="K73" s="29"/>
      <c r="L73" s="29"/>
      <c r="M73" s="29"/>
      <c r="N73" s="28" t="s">
        <v>76</v>
      </c>
      <c r="O73" s="20"/>
      <c r="P73" s="19"/>
      <c r="Q73" s="19"/>
      <c r="R73" s="19"/>
      <c r="S73" s="21">
        <v>3350</v>
      </c>
    </row>
    <row r="74" spans="1:19" ht="67.5">
      <c r="A74" s="10">
        <v>2016</v>
      </c>
      <c r="B74" s="10">
        <v>1300</v>
      </c>
      <c r="C74" s="10">
        <v>0</v>
      </c>
      <c r="D74" s="10">
        <v>2012</v>
      </c>
      <c r="E74" s="10">
        <v>130</v>
      </c>
      <c r="F74" s="11" t="s">
        <v>272</v>
      </c>
      <c r="G74" s="13">
        <v>0.3</v>
      </c>
      <c r="H74" s="28" t="s">
        <v>76</v>
      </c>
      <c r="I74" s="29"/>
      <c r="J74" s="29"/>
      <c r="K74" s="29"/>
      <c r="L74" s="29"/>
      <c r="M74" s="29"/>
      <c r="N74" s="28" t="s">
        <v>76</v>
      </c>
      <c r="O74" s="20"/>
      <c r="P74" s="19"/>
      <c r="Q74" s="19"/>
      <c r="R74" s="19"/>
      <c r="S74" s="21">
        <v>0.3</v>
      </c>
    </row>
    <row r="75" spans="1:19" ht="101.25">
      <c r="A75" s="10">
        <v>2016</v>
      </c>
      <c r="B75" s="10">
        <v>1300</v>
      </c>
      <c r="C75" s="10">
        <v>0</v>
      </c>
      <c r="D75" s="10">
        <v>2012</v>
      </c>
      <c r="E75" s="10">
        <v>253</v>
      </c>
      <c r="F75" s="11" t="s">
        <v>273</v>
      </c>
      <c r="G75" s="13">
        <v>16288.52</v>
      </c>
      <c r="H75" s="28" t="s">
        <v>75</v>
      </c>
      <c r="I75" s="29"/>
      <c r="J75" s="29"/>
      <c r="K75" s="29"/>
      <c r="L75" s="29"/>
      <c r="M75" s="29"/>
      <c r="N75" s="28" t="s">
        <v>152</v>
      </c>
      <c r="O75" s="20" t="s">
        <v>260</v>
      </c>
      <c r="P75" s="19"/>
      <c r="Q75" s="19"/>
      <c r="R75" s="19"/>
      <c r="S75" s="21">
        <v>2897.65</v>
      </c>
    </row>
    <row r="76" spans="1:19" ht="33.75">
      <c r="A76" s="10">
        <v>2016</v>
      </c>
      <c r="B76" s="10">
        <v>1300</v>
      </c>
      <c r="C76" s="10">
        <v>0</v>
      </c>
      <c r="D76" s="10">
        <v>2013</v>
      </c>
      <c r="E76" s="10">
        <v>240</v>
      </c>
      <c r="F76" s="11" t="s">
        <v>274</v>
      </c>
      <c r="G76" s="13">
        <v>2593.8000000000002</v>
      </c>
      <c r="H76" s="28" t="s">
        <v>75</v>
      </c>
      <c r="I76" s="29"/>
      <c r="J76" s="29"/>
      <c r="K76" s="29"/>
      <c r="L76" s="29"/>
      <c r="M76" s="29"/>
      <c r="N76" s="28" t="s">
        <v>75</v>
      </c>
      <c r="O76" s="20" t="s">
        <v>260</v>
      </c>
      <c r="P76" s="19"/>
      <c r="Q76" s="19"/>
      <c r="R76" s="19"/>
      <c r="S76" s="19"/>
    </row>
    <row r="77" spans="1:19" ht="101.25">
      <c r="A77" s="10">
        <v>2016</v>
      </c>
      <c r="B77" s="10">
        <v>1300</v>
      </c>
      <c r="C77" s="10">
        <v>0</v>
      </c>
      <c r="D77" s="10">
        <v>2014</v>
      </c>
      <c r="E77" s="10">
        <v>175</v>
      </c>
      <c r="F77" s="11" t="s">
        <v>275</v>
      </c>
      <c r="G77" s="13">
        <v>183593.01</v>
      </c>
      <c r="H77" s="28" t="s">
        <v>75</v>
      </c>
      <c r="I77" s="29">
        <v>103287.56</v>
      </c>
      <c r="J77" s="29"/>
      <c r="K77" s="29"/>
      <c r="L77" s="29"/>
      <c r="M77" s="29"/>
      <c r="N77" s="28" t="s">
        <v>152</v>
      </c>
      <c r="O77" s="20" t="s">
        <v>260</v>
      </c>
      <c r="P77" s="19"/>
      <c r="Q77" s="19"/>
      <c r="R77" s="19"/>
      <c r="S77" s="19"/>
    </row>
    <row r="78" spans="1:19" ht="101.25">
      <c r="A78" s="10">
        <v>2016</v>
      </c>
      <c r="B78" s="10">
        <v>1300</v>
      </c>
      <c r="C78" s="10">
        <v>0</v>
      </c>
      <c r="D78" s="10">
        <v>2014</v>
      </c>
      <c r="E78" s="10">
        <v>277</v>
      </c>
      <c r="F78" s="11" t="s">
        <v>140</v>
      </c>
      <c r="G78" s="13">
        <v>93077.63</v>
      </c>
      <c r="H78" s="28" t="s">
        <v>75</v>
      </c>
      <c r="I78" s="29">
        <v>76173.39</v>
      </c>
      <c r="J78" s="29"/>
      <c r="K78" s="29"/>
      <c r="L78" s="29"/>
      <c r="M78" s="29"/>
      <c r="N78" s="28" t="s">
        <v>152</v>
      </c>
      <c r="O78" s="20" t="s">
        <v>260</v>
      </c>
      <c r="P78" s="19"/>
      <c r="Q78" s="19"/>
      <c r="R78" s="19"/>
      <c r="S78" s="19"/>
    </row>
    <row r="79" spans="1:19" ht="33.75">
      <c r="A79" s="10">
        <v>2016</v>
      </c>
      <c r="B79" s="10">
        <v>1301</v>
      </c>
      <c r="C79" s="10">
        <v>0</v>
      </c>
      <c r="D79" s="10">
        <v>2013</v>
      </c>
      <c r="E79" s="10">
        <v>166</v>
      </c>
      <c r="F79" s="11" t="s">
        <v>280</v>
      </c>
      <c r="G79" s="13">
        <v>196700.59</v>
      </c>
      <c r="H79" s="28" t="s">
        <v>75</v>
      </c>
      <c r="I79" s="29"/>
      <c r="J79" s="29"/>
      <c r="K79" s="29"/>
      <c r="L79" s="29"/>
      <c r="M79" s="29"/>
      <c r="N79" s="28" t="s">
        <v>75</v>
      </c>
      <c r="O79" s="20" t="s">
        <v>260</v>
      </c>
      <c r="P79" s="19"/>
      <c r="Q79" s="19"/>
      <c r="R79" s="19"/>
      <c r="S79" s="19"/>
    </row>
    <row r="80" spans="1:19" ht="33.75">
      <c r="A80" s="10">
        <v>2016</v>
      </c>
      <c r="B80" s="10">
        <v>1301</v>
      </c>
      <c r="C80" s="10">
        <v>0</v>
      </c>
      <c r="D80" s="10">
        <v>2014</v>
      </c>
      <c r="E80" s="10">
        <v>203</v>
      </c>
      <c r="F80" s="24" t="s">
        <v>278</v>
      </c>
      <c r="G80" s="13">
        <v>116700.59</v>
      </c>
      <c r="H80" s="28" t="s">
        <v>75</v>
      </c>
      <c r="I80" s="29">
        <v>13587.22</v>
      </c>
      <c r="J80" s="29"/>
      <c r="K80" s="29"/>
      <c r="L80" s="29"/>
      <c r="M80" s="29"/>
      <c r="N80" s="28" t="s">
        <v>152</v>
      </c>
      <c r="O80" s="20" t="s">
        <v>260</v>
      </c>
      <c r="P80" s="19"/>
      <c r="Q80" s="19"/>
      <c r="R80" s="19"/>
      <c r="S80" s="19"/>
    </row>
    <row r="81" spans="1:19" ht="33.75">
      <c r="A81" s="10">
        <v>2016</v>
      </c>
      <c r="B81" s="10">
        <v>1301</v>
      </c>
      <c r="C81" s="10">
        <v>0</v>
      </c>
      <c r="D81" s="10">
        <v>2015</v>
      </c>
      <c r="E81" s="10">
        <v>282</v>
      </c>
      <c r="F81" s="24" t="s">
        <v>279</v>
      </c>
      <c r="G81" s="13">
        <v>4515.25</v>
      </c>
      <c r="H81" s="28" t="s">
        <v>75</v>
      </c>
      <c r="I81" s="29"/>
      <c r="J81" s="29"/>
      <c r="K81" s="29"/>
      <c r="L81" s="29"/>
      <c r="M81" s="29"/>
      <c r="N81" s="28" t="s">
        <v>75</v>
      </c>
      <c r="O81" s="20" t="s">
        <v>260</v>
      </c>
      <c r="P81" s="19"/>
      <c r="Q81" s="19"/>
      <c r="R81" s="19"/>
      <c r="S81" s="19"/>
    </row>
    <row r="82" spans="1:19" ht="101.25">
      <c r="A82" s="10">
        <v>2016</v>
      </c>
      <c r="B82" s="10">
        <v>1353</v>
      </c>
      <c r="C82" s="10">
        <v>0</v>
      </c>
      <c r="D82" s="10">
        <v>2008</v>
      </c>
      <c r="E82" s="10">
        <v>46</v>
      </c>
      <c r="F82" s="24" t="s">
        <v>277</v>
      </c>
      <c r="G82" s="13">
        <v>40.04</v>
      </c>
      <c r="H82" s="28" t="s">
        <v>76</v>
      </c>
      <c r="I82" s="29"/>
      <c r="J82" s="29"/>
      <c r="K82" s="29"/>
      <c r="L82" s="29"/>
      <c r="M82" s="29"/>
      <c r="N82" s="28" t="s">
        <v>76</v>
      </c>
      <c r="O82" s="20"/>
      <c r="P82" s="19"/>
      <c r="Q82" s="19"/>
      <c r="R82" s="19"/>
      <c r="S82" s="19">
        <v>40.04</v>
      </c>
    </row>
    <row r="83" spans="1:19" ht="101.25">
      <c r="A83" s="10">
        <v>2016</v>
      </c>
      <c r="B83" s="10">
        <v>1355</v>
      </c>
      <c r="C83" s="10">
        <v>0</v>
      </c>
      <c r="D83" s="10">
        <v>2009</v>
      </c>
      <c r="E83" s="10">
        <v>91</v>
      </c>
      <c r="F83" s="24" t="s">
        <v>276</v>
      </c>
      <c r="G83" s="13">
        <v>154163.01</v>
      </c>
      <c r="H83" s="28" t="s">
        <v>75</v>
      </c>
      <c r="I83" s="29"/>
      <c r="J83" s="29"/>
      <c r="K83" s="29"/>
      <c r="L83" s="29"/>
      <c r="M83" s="29"/>
      <c r="N83" s="28" t="s">
        <v>75</v>
      </c>
      <c r="O83" s="20" t="s">
        <v>260</v>
      </c>
      <c r="P83" s="19"/>
      <c r="Q83" s="19"/>
      <c r="R83" s="19"/>
      <c r="S83" s="19"/>
    </row>
    <row r="84" spans="1:19" ht="33.75">
      <c r="A84" s="84" t="s">
        <v>297</v>
      </c>
      <c r="B84" s="85"/>
      <c r="C84" s="85"/>
      <c r="D84" s="85"/>
      <c r="E84" s="85"/>
      <c r="F84" s="85"/>
      <c r="G84" s="21">
        <f>SUM(G7:G83)</f>
        <v>1781632.1000000003</v>
      </c>
      <c r="H84" s="53"/>
      <c r="I84" s="21">
        <f>SUM(I7:I83)</f>
        <v>606030.34</v>
      </c>
      <c r="J84" s="53"/>
      <c r="K84" s="53"/>
      <c r="L84" s="53"/>
      <c r="M84" s="53"/>
      <c r="N84" s="53"/>
      <c r="O84" s="54"/>
      <c r="P84" s="21">
        <f>SUM(P7:P83)</f>
        <v>53051.990000000005</v>
      </c>
      <c r="Q84" s="21">
        <f>SUM(Q7:Q83)</f>
        <v>0</v>
      </c>
      <c r="R84" s="21">
        <f>SUM(R7:R83)</f>
        <v>1332.4</v>
      </c>
      <c r="S84" s="21">
        <f>SUM(S7:S83)</f>
        <v>36589.160000000003</v>
      </c>
    </row>
    <row r="85" spans="1:19" ht="33.75">
      <c r="A85" s="16"/>
      <c r="B85" s="16"/>
      <c r="C85" s="16"/>
      <c r="D85" s="16"/>
      <c r="E85" s="16"/>
      <c r="F85" s="17"/>
      <c r="G85" s="18"/>
      <c r="H85" s="16"/>
      <c r="I85" s="16"/>
      <c r="J85" s="16"/>
      <c r="K85" s="16"/>
      <c r="L85" s="16"/>
      <c r="M85" s="16"/>
      <c r="N85" s="16"/>
      <c r="O85" s="17"/>
      <c r="P85" s="16"/>
      <c r="Q85" s="16"/>
      <c r="R85" s="16"/>
      <c r="S85" s="16"/>
    </row>
    <row r="86" spans="1:19" ht="33.75">
      <c r="A86" s="16"/>
      <c r="B86" s="16"/>
      <c r="C86" s="16"/>
      <c r="D86" s="16"/>
      <c r="E86" s="16"/>
      <c r="F86" s="17"/>
      <c r="G86" s="18"/>
      <c r="H86" s="16"/>
      <c r="I86" s="16"/>
      <c r="J86" s="16"/>
      <c r="K86" s="16"/>
      <c r="L86" s="16"/>
      <c r="M86" s="16"/>
      <c r="N86" s="16"/>
      <c r="O86" s="17"/>
      <c r="P86" s="16"/>
      <c r="Q86" s="16"/>
      <c r="R86" s="16"/>
      <c r="S86" s="16"/>
    </row>
    <row r="87" spans="1:19" ht="33.75">
      <c r="A87" s="16"/>
      <c r="B87" s="16"/>
      <c r="C87" s="16"/>
      <c r="D87" s="16"/>
      <c r="E87" s="16"/>
      <c r="F87" s="17"/>
      <c r="G87" s="18"/>
      <c r="H87" s="16"/>
      <c r="I87" s="16"/>
      <c r="J87" s="16"/>
      <c r="K87" s="16"/>
      <c r="L87" s="16"/>
      <c r="M87" s="16"/>
      <c r="N87" s="16"/>
      <c r="O87" s="17"/>
      <c r="P87" s="16"/>
      <c r="Q87" s="16"/>
      <c r="R87" s="16"/>
      <c r="S87" s="16"/>
    </row>
    <row r="88" spans="1:19" ht="33.75">
      <c r="A88" s="16"/>
      <c r="B88" s="16"/>
      <c r="C88" s="16"/>
      <c r="D88" s="16"/>
      <c r="E88" s="16"/>
      <c r="F88" s="17"/>
      <c r="G88" s="18"/>
      <c r="H88" s="16"/>
      <c r="I88" s="16"/>
      <c r="J88" s="16"/>
      <c r="K88" s="16"/>
      <c r="L88" s="16"/>
      <c r="M88" s="16"/>
      <c r="N88" s="16"/>
      <c r="O88" s="17"/>
      <c r="P88" s="16"/>
      <c r="Q88" s="16"/>
      <c r="R88" s="16"/>
      <c r="S88" s="16"/>
    </row>
    <row r="89" spans="1:19" ht="33.75">
      <c r="A89" s="16"/>
      <c r="B89" s="16"/>
      <c r="C89" s="16"/>
      <c r="D89" s="16"/>
      <c r="E89" s="16"/>
      <c r="F89" s="17"/>
      <c r="G89" s="18"/>
      <c r="H89" s="16"/>
      <c r="I89" s="16"/>
      <c r="J89" s="16"/>
      <c r="K89" s="16"/>
      <c r="L89" s="16"/>
      <c r="M89" s="16"/>
      <c r="N89" s="16"/>
      <c r="O89" s="17"/>
      <c r="P89" s="16"/>
      <c r="Q89" s="16"/>
      <c r="R89" s="16"/>
      <c r="S89" s="16"/>
    </row>
  </sheetData>
  <sortState ref="A8:G99">
    <sortCondition ref="B8:B99"/>
  </sortState>
  <mergeCells count="23">
    <mergeCell ref="A84:F84"/>
    <mergeCell ref="H2:H6"/>
    <mergeCell ref="I2:M4"/>
    <mergeCell ref="N2:N6"/>
    <mergeCell ref="O2:O6"/>
    <mergeCell ref="I5:I6"/>
    <mergeCell ref="J5:J6"/>
    <mergeCell ref="K5:K6"/>
    <mergeCell ref="L5:L6"/>
    <mergeCell ref="M5:M6"/>
    <mergeCell ref="A1:S1"/>
    <mergeCell ref="A2:A6"/>
    <mergeCell ref="B2:B6"/>
    <mergeCell ref="C2:C6"/>
    <mergeCell ref="D2:D6"/>
    <mergeCell ref="E2:E6"/>
    <mergeCell ref="F2:F6"/>
    <mergeCell ref="G2:G6"/>
    <mergeCell ref="P2:S4"/>
    <mergeCell ref="S5:S6"/>
    <mergeCell ref="P5:P6"/>
    <mergeCell ref="Q5:Q6"/>
    <mergeCell ref="R5:R6"/>
  </mergeCells>
  <pageMargins left="0.70866141732283472" right="0.70866141732283472" top="0.74803149606299213" bottom="0.74803149606299213" header="0.31496062992125984" footer="0.31496062992125984"/>
  <pageSetup paperSize="8" scale="3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4"/>
  <sheetViews>
    <sheetView tabSelected="1" view="pageBreakPreview" topLeftCell="A93" zoomScale="60" zoomScaleNormal="100" workbookViewId="0">
      <selection activeCell="H68" sqref="H68"/>
    </sheetView>
  </sheetViews>
  <sheetFormatPr defaultRowHeight="15"/>
  <cols>
    <col min="1" max="1" width="11.7109375" customWidth="1"/>
    <col min="2" max="3" width="15" customWidth="1"/>
    <col min="5" max="5" width="14.28515625" customWidth="1"/>
    <col min="6" max="6" width="38.85546875" customWidth="1"/>
    <col min="7" max="7" width="17.85546875" customWidth="1"/>
    <col min="8" max="8" width="17.140625" customWidth="1"/>
    <col min="9" max="9" width="13.42578125" customWidth="1"/>
    <col min="10" max="10" width="13" customWidth="1"/>
  </cols>
  <sheetData>
    <row r="1" spans="1:11" ht="56.25">
      <c r="A1" s="36" t="s">
        <v>0</v>
      </c>
      <c r="B1" s="36" t="s">
        <v>1</v>
      </c>
      <c r="C1" s="36" t="s">
        <v>90</v>
      </c>
      <c r="D1" s="36" t="s">
        <v>91</v>
      </c>
      <c r="E1" s="36" t="s">
        <v>92</v>
      </c>
      <c r="F1" s="36" t="s">
        <v>93</v>
      </c>
      <c r="G1" s="36" t="s">
        <v>2</v>
      </c>
      <c r="H1" s="37" t="s">
        <v>286</v>
      </c>
      <c r="I1" s="38" t="s">
        <v>287</v>
      </c>
      <c r="J1" s="38" t="s">
        <v>288</v>
      </c>
    </row>
    <row r="2" spans="1:11" ht="56.25">
      <c r="A2" s="39">
        <v>2016</v>
      </c>
      <c r="B2" s="39">
        <v>56</v>
      </c>
      <c r="C2" s="39">
        <v>0</v>
      </c>
      <c r="D2" s="39">
        <v>2015</v>
      </c>
      <c r="E2" s="39">
        <v>644</v>
      </c>
      <c r="F2" s="40" t="s">
        <v>16</v>
      </c>
      <c r="G2" s="41">
        <v>979.78</v>
      </c>
      <c r="H2" s="42">
        <v>979.78</v>
      </c>
      <c r="I2" s="42"/>
      <c r="J2" s="42"/>
      <c r="K2" s="1"/>
    </row>
    <row r="3" spans="1:11" ht="56.25">
      <c r="A3" s="39">
        <v>2016</v>
      </c>
      <c r="B3" s="39">
        <v>56</v>
      </c>
      <c r="C3" s="39">
        <v>0</v>
      </c>
      <c r="D3" s="39">
        <v>2015</v>
      </c>
      <c r="E3" s="39">
        <v>665</v>
      </c>
      <c r="F3" s="40" t="s">
        <v>17</v>
      </c>
      <c r="G3" s="41">
        <v>1222.22</v>
      </c>
      <c r="H3" s="42">
        <v>1222.22</v>
      </c>
      <c r="I3" s="42"/>
      <c r="J3" s="42"/>
      <c r="K3" s="1"/>
    </row>
    <row r="4" spans="1:11" ht="56.25">
      <c r="A4" s="39">
        <v>2016</v>
      </c>
      <c r="B4" s="39">
        <v>58</v>
      </c>
      <c r="C4" s="39">
        <v>0</v>
      </c>
      <c r="D4" s="39">
        <v>2015</v>
      </c>
      <c r="E4" s="39">
        <v>651</v>
      </c>
      <c r="F4" s="40" t="s">
        <v>16</v>
      </c>
      <c r="G4" s="41">
        <v>233.18</v>
      </c>
      <c r="H4" s="42">
        <v>233.18</v>
      </c>
      <c r="I4" s="42"/>
      <c r="J4" s="42"/>
      <c r="K4" s="1"/>
    </row>
    <row r="5" spans="1:11" ht="18.75">
      <c r="A5" s="39">
        <v>2016</v>
      </c>
      <c r="B5" s="39">
        <v>58</v>
      </c>
      <c r="C5" s="39">
        <v>0</v>
      </c>
      <c r="D5" s="39">
        <v>2015</v>
      </c>
      <c r="E5" s="39">
        <v>669</v>
      </c>
      <c r="F5" s="40" t="s">
        <v>18</v>
      </c>
      <c r="G5" s="41">
        <v>290.89</v>
      </c>
      <c r="H5" s="42">
        <v>290.89</v>
      </c>
      <c r="I5" s="42"/>
      <c r="J5" s="42"/>
      <c r="K5" s="1"/>
    </row>
    <row r="6" spans="1:11" ht="75">
      <c r="A6" s="39">
        <v>2016</v>
      </c>
      <c r="B6" s="39">
        <v>64</v>
      </c>
      <c r="C6" s="39">
        <v>0</v>
      </c>
      <c r="D6" s="39">
        <v>2015</v>
      </c>
      <c r="E6" s="39">
        <v>56</v>
      </c>
      <c r="F6" s="40" t="s">
        <v>19</v>
      </c>
      <c r="G6" s="41">
        <v>416.5</v>
      </c>
      <c r="H6" s="42">
        <v>416.5</v>
      </c>
      <c r="I6" s="42"/>
      <c r="J6" s="42"/>
      <c r="K6" s="1"/>
    </row>
    <row r="7" spans="1:11" ht="37.5">
      <c r="A7" s="39">
        <v>2016</v>
      </c>
      <c r="B7" s="39">
        <v>64</v>
      </c>
      <c r="C7" s="39">
        <v>0</v>
      </c>
      <c r="D7" s="39">
        <v>2015</v>
      </c>
      <c r="E7" s="39">
        <v>633</v>
      </c>
      <c r="F7" s="40" t="s">
        <v>20</v>
      </c>
      <c r="G7" s="41">
        <v>1609.36</v>
      </c>
      <c r="H7" s="42">
        <v>1609.36</v>
      </c>
      <c r="I7" s="42"/>
      <c r="J7" s="42"/>
      <c r="K7" s="1"/>
    </row>
    <row r="8" spans="1:11" ht="18.75">
      <c r="A8" s="39">
        <v>2016</v>
      </c>
      <c r="B8" s="39">
        <v>64</v>
      </c>
      <c r="C8" s="39">
        <v>0</v>
      </c>
      <c r="D8" s="39">
        <v>2015</v>
      </c>
      <c r="E8" s="39">
        <v>652</v>
      </c>
      <c r="F8" s="40" t="s">
        <v>18</v>
      </c>
      <c r="G8" s="41">
        <v>574.26</v>
      </c>
      <c r="H8" s="42">
        <v>574.26</v>
      </c>
      <c r="I8" s="42"/>
      <c r="J8" s="42"/>
      <c r="K8" s="1"/>
    </row>
    <row r="9" spans="1:11" ht="37.5">
      <c r="A9" s="39">
        <v>2016</v>
      </c>
      <c r="B9" s="39">
        <v>65</v>
      </c>
      <c r="C9" s="39">
        <v>0</v>
      </c>
      <c r="D9" s="39">
        <v>2015</v>
      </c>
      <c r="E9" s="39">
        <v>636</v>
      </c>
      <c r="F9" s="40" t="s">
        <v>21</v>
      </c>
      <c r="G9" s="41">
        <v>28.56</v>
      </c>
      <c r="H9" s="42">
        <v>28.56</v>
      </c>
      <c r="I9" s="42"/>
      <c r="J9" s="42"/>
      <c r="K9" s="1"/>
    </row>
    <row r="10" spans="1:11" ht="18.75">
      <c r="A10" s="39">
        <v>2016</v>
      </c>
      <c r="B10" s="39">
        <v>65</v>
      </c>
      <c r="C10" s="39">
        <v>0</v>
      </c>
      <c r="D10" s="39">
        <v>2015</v>
      </c>
      <c r="E10" s="39">
        <v>653</v>
      </c>
      <c r="F10" s="40" t="s">
        <v>18</v>
      </c>
      <c r="G10" s="41">
        <v>347</v>
      </c>
      <c r="H10" s="42">
        <v>347</v>
      </c>
      <c r="I10" s="42"/>
      <c r="J10" s="42"/>
      <c r="K10" s="1"/>
    </row>
    <row r="11" spans="1:11" ht="18.75">
      <c r="A11" s="39">
        <v>2016</v>
      </c>
      <c r="B11" s="39">
        <v>65</v>
      </c>
      <c r="C11" s="39">
        <v>0</v>
      </c>
      <c r="D11" s="39">
        <v>2015</v>
      </c>
      <c r="E11" s="39">
        <v>670</v>
      </c>
      <c r="F11" s="40" t="s">
        <v>18</v>
      </c>
      <c r="G11" s="41">
        <v>959.93</v>
      </c>
      <c r="H11" s="42">
        <v>959.93</v>
      </c>
      <c r="I11" s="42"/>
      <c r="J11" s="42"/>
      <c r="K11" s="1"/>
    </row>
    <row r="12" spans="1:11" ht="37.5">
      <c r="A12" s="39">
        <v>2016</v>
      </c>
      <c r="B12" s="39">
        <v>66</v>
      </c>
      <c r="C12" s="39">
        <v>0</v>
      </c>
      <c r="D12" s="39">
        <v>2015</v>
      </c>
      <c r="E12" s="39">
        <v>639</v>
      </c>
      <c r="F12" s="40" t="s">
        <v>22</v>
      </c>
      <c r="G12" s="41">
        <v>28.56</v>
      </c>
      <c r="H12" s="42">
        <v>28.56</v>
      </c>
      <c r="I12" s="42"/>
      <c r="J12" s="42"/>
      <c r="K12" s="1"/>
    </row>
    <row r="13" spans="1:11" ht="18.75">
      <c r="A13" s="39">
        <v>2016</v>
      </c>
      <c r="B13" s="39">
        <v>66</v>
      </c>
      <c r="C13" s="39">
        <v>0</v>
      </c>
      <c r="D13" s="39">
        <v>2015</v>
      </c>
      <c r="E13" s="39">
        <v>654</v>
      </c>
      <c r="F13" s="40" t="s">
        <v>18</v>
      </c>
      <c r="G13" s="41">
        <v>362.7</v>
      </c>
      <c r="H13" s="42">
        <v>362.7</v>
      </c>
      <c r="I13" s="42"/>
      <c r="J13" s="42"/>
      <c r="K13" s="1"/>
    </row>
    <row r="14" spans="1:11" ht="18.75">
      <c r="A14" s="39">
        <v>2016</v>
      </c>
      <c r="B14" s="39">
        <v>66</v>
      </c>
      <c r="C14" s="39">
        <v>0</v>
      </c>
      <c r="D14" s="39">
        <v>2015</v>
      </c>
      <c r="E14" s="39">
        <v>671</v>
      </c>
      <c r="F14" s="40" t="s">
        <v>18</v>
      </c>
      <c r="G14" s="41">
        <v>959.93</v>
      </c>
      <c r="H14" s="42">
        <v>959.93</v>
      </c>
      <c r="I14" s="42"/>
      <c r="J14" s="42"/>
      <c r="K14" s="1"/>
    </row>
    <row r="15" spans="1:11" ht="18.75">
      <c r="A15" s="39">
        <v>2016</v>
      </c>
      <c r="B15" s="39">
        <v>67</v>
      </c>
      <c r="C15" s="39">
        <v>0</v>
      </c>
      <c r="D15" s="39">
        <v>2015</v>
      </c>
      <c r="E15" s="39">
        <v>656</v>
      </c>
      <c r="F15" s="40" t="s">
        <v>18</v>
      </c>
      <c r="G15" s="41">
        <v>48.4</v>
      </c>
      <c r="H15" s="42">
        <v>48.4</v>
      </c>
      <c r="I15" s="42"/>
      <c r="J15" s="42"/>
      <c r="K15" s="1"/>
    </row>
    <row r="16" spans="1:11" ht="18.75">
      <c r="A16" s="39">
        <v>2016</v>
      </c>
      <c r="B16" s="39">
        <v>67</v>
      </c>
      <c r="C16" s="39">
        <v>0</v>
      </c>
      <c r="D16" s="39">
        <v>2015</v>
      </c>
      <c r="E16" s="39">
        <v>672</v>
      </c>
      <c r="F16" s="40" t="s">
        <v>18</v>
      </c>
      <c r="G16" s="41">
        <v>150.44</v>
      </c>
      <c r="H16" s="42">
        <v>150.44</v>
      </c>
      <c r="I16" s="42"/>
      <c r="J16" s="42"/>
      <c r="K16" s="1"/>
    </row>
    <row r="17" spans="1:11" ht="75">
      <c r="A17" s="39">
        <v>2016</v>
      </c>
      <c r="B17" s="39">
        <v>74</v>
      </c>
      <c r="C17" s="39">
        <v>0</v>
      </c>
      <c r="D17" s="39">
        <v>2015</v>
      </c>
      <c r="E17" s="39">
        <v>55</v>
      </c>
      <c r="F17" s="40" t="s">
        <v>19</v>
      </c>
      <c r="G17" s="41">
        <v>1750</v>
      </c>
      <c r="H17" s="42">
        <v>1750</v>
      </c>
      <c r="I17" s="42"/>
      <c r="J17" s="42"/>
      <c r="K17" s="1"/>
    </row>
    <row r="18" spans="1:11" ht="75">
      <c r="A18" s="39">
        <v>2016</v>
      </c>
      <c r="B18" s="39">
        <v>74</v>
      </c>
      <c r="C18" s="39">
        <v>0</v>
      </c>
      <c r="D18" s="39">
        <v>2015</v>
      </c>
      <c r="E18" s="39">
        <v>632</v>
      </c>
      <c r="F18" s="40" t="s">
        <v>23</v>
      </c>
      <c r="G18" s="41">
        <v>6762</v>
      </c>
      <c r="H18" s="42">
        <v>6762</v>
      </c>
      <c r="I18" s="42"/>
      <c r="J18" s="42"/>
      <c r="K18" s="1"/>
    </row>
    <row r="19" spans="1:11" ht="56.25">
      <c r="A19" s="39">
        <v>2016</v>
      </c>
      <c r="B19" s="39">
        <v>74</v>
      </c>
      <c r="C19" s="39">
        <v>0</v>
      </c>
      <c r="D19" s="39">
        <v>2015</v>
      </c>
      <c r="E19" s="39">
        <v>645</v>
      </c>
      <c r="F19" s="40" t="s">
        <v>16</v>
      </c>
      <c r="G19" s="41">
        <v>2412.89</v>
      </c>
      <c r="H19" s="42">
        <v>2412.89</v>
      </c>
      <c r="I19" s="42"/>
      <c r="J19" s="42"/>
      <c r="K19" s="1"/>
    </row>
    <row r="20" spans="1:11" ht="37.5">
      <c r="A20" s="39">
        <v>2016</v>
      </c>
      <c r="B20" s="39">
        <v>75</v>
      </c>
      <c r="C20" s="39">
        <v>0</v>
      </c>
      <c r="D20" s="39">
        <v>2015</v>
      </c>
      <c r="E20" s="39">
        <v>635</v>
      </c>
      <c r="F20" s="40" t="s">
        <v>24</v>
      </c>
      <c r="G20" s="41">
        <v>120</v>
      </c>
      <c r="H20" s="42">
        <v>120</v>
      </c>
      <c r="I20" s="42"/>
      <c r="J20" s="42"/>
      <c r="K20" s="1"/>
    </row>
    <row r="21" spans="1:11" ht="56.25">
      <c r="A21" s="39">
        <v>2016</v>
      </c>
      <c r="B21" s="39">
        <v>75</v>
      </c>
      <c r="C21" s="39">
        <v>0</v>
      </c>
      <c r="D21" s="39">
        <v>2015</v>
      </c>
      <c r="E21" s="39">
        <v>646</v>
      </c>
      <c r="F21" s="40" t="s">
        <v>16</v>
      </c>
      <c r="G21" s="41">
        <v>1457.96</v>
      </c>
      <c r="H21" s="42">
        <v>1457.96</v>
      </c>
      <c r="I21" s="42"/>
      <c r="J21" s="42"/>
      <c r="K21" s="1"/>
    </row>
    <row r="22" spans="1:11" ht="56.25">
      <c r="A22" s="39">
        <v>2016</v>
      </c>
      <c r="B22" s="39">
        <v>75</v>
      </c>
      <c r="C22" s="39">
        <v>0</v>
      </c>
      <c r="D22" s="39">
        <v>2015</v>
      </c>
      <c r="E22" s="39">
        <v>666</v>
      </c>
      <c r="F22" s="40" t="s">
        <v>17</v>
      </c>
      <c r="G22" s="41">
        <v>4033.33</v>
      </c>
      <c r="H22" s="42">
        <v>4033.33</v>
      </c>
      <c r="I22" s="42"/>
      <c r="J22" s="42"/>
      <c r="K22" s="1"/>
    </row>
    <row r="23" spans="1:11" ht="37.5">
      <c r="A23" s="39">
        <v>2016</v>
      </c>
      <c r="B23" s="39">
        <v>76</v>
      </c>
      <c r="C23" s="39">
        <v>0</v>
      </c>
      <c r="D23" s="39">
        <v>2015</v>
      </c>
      <c r="E23" s="39">
        <v>638</v>
      </c>
      <c r="F23" s="40" t="s">
        <v>24</v>
      </c>
      <c r="G23" s="41">
        <v>120</v>
      </c>
      <c r="H23" s="42">
        <v>120</v>
      </c>
      <c r="I23" s="42"/>
      <c r="J23" s="42"/>
      <c r="K23" s="1"/>
    </row>
    <row r="24" spans="1:11" ht="56.25">
      <c r="A24" s="39">
        <v>2016</v>
      </c>
      <c r="B24" s="39">
        <v>76</v>
      </c>
      <c r="C24" s="39">
        <v>0</v>
      </c>
      <c r="D24" s="39">
        <v>2015</v>
      </c>
      <c r="E24" s="39">
        <v>647</v>
      </c>
      <c r="F24" s="40" t="s">
        <v>16</v>
      </c>
      <c r="G24" s="41">
        <v>1523.96</v>
      </c>
      <c r="H24" s="42">
        <v>1523.96</v>
      </c>
      <c r="I24" s="42"/>
      <c r="J24" s="42"/>
      <c r="K24" s="1"/>
    </row>
    <row r="25" spans="1:11" ht="56.25">
      <c r="A25" s="39">
        <v>2016</v>
      </c>
      <c r="B25" s="39">
        <v>76</v>
      </c>
      <c r="C25" s="39">
        <v>0</v>
      </c>
      <c r="D25" s="39">
        <v>2015</v>
      </c>
      <c r="E25" s="39">
        <v>667</v>
      </c>
      <c r="F25" s="40" t="s">
        <v>17</v>
      </c>
      <c r="G25" s="41">
        <v>4033.33</v>
      </c>
      <c r="H25" s="42">
        <v>4033.33</v>
      </c>
      <c r="I25" s="42"/>
      <c r="J25" s="42"/>
      <c r="K25" s="1"/>
    </row>
    <row r="26" spans="1:11" ht="56.25">
      <c r="A26" s="39">
        <v>2016</v>
      </c>
      <c r="B26" s="39">
        <v>77</v>
      </c>
      <c r="C26" s="39">
        <v>0</v>
      </c>
      <c r="D26" s="39">
        <v>2015</v>
      </c>
      <c r="E26" s="39">
        <v>649</v>
      </c>
      <c r="F26" s="40" t="s">
        <v>16</v>
      </c>
      <c r="G26" s="41">
        <v>203.38</v>
      </c>
      <c r="H26" s="42">
        <v>203.38</v>
      </c>
      <c r="I26" s="42"/>
      <c r="J26" s="42"/>
      <c r="K26" s="1"/>
    </row>
    <row r="27" spans="1:11" ht="56.25">
      <c r="A27" s="39">
        <v>2016</v>
      </c>
      <c r="B27" s="39">
        <v>77</v>
      </c>
      <c r="C27" s="39">
        <v>0</v>
      </c>
      <c r="D27" s="39">
        <v>2015</v>
      </c>
      <c r="E27" s="39">
        <v>668</v>
      </c>
      <c r="F27" s="40" t="s">
        <v>17</v>
      </c>
      <c r="G27" s="41">
        <v>632.1</v>
      </c>
      <c r="H27" s="42">
        <v>632.1</v>
      </c>
      <c r="I27" s="42"/>
      <c r="J27" s="42"/>
      <c r="K27" s="1"/>
    </row>
    <row r="28" spans="1:11" ht="75">
      <c r="A28" s="39">
        <v>2016</v>
      </c>
      <c r="B28" s="39">
        <v>165</v>
      </c>
      <c r="C28" s="39">
        <v>0</v>
      </c>
      <c r="D28" s="39">
        <v>2014</v>
      </c>
      <c r="E28" s="39">
        <v>161</v>
      </c>
      <c r="F28" s="40" t="s">
        <v>25</v>
      </c>
      <c r="G28" s="41">
        <v>1891</v>
      </c>
      <c r="H28" s="42"/>
      <c r="I28" s="42">
        <v>1891</v>
      </c>
      <c r="J28" s="42"/>
      <c r="K28" s="1"/>
    </row>
    <row r="29" spans="1:11" ht="75">
      <c r="A29" s="39">
        <v>2016</v>
      </c>
      <c r="B29" s="39">
        <v>175</v>
      </c>
      <c r="C29" s="39">
        <v>0</v>
      </c>
      <c r="D29" s="39">
        <v>2015</v>
      </c>
      <c r="E29" s="39">
        <v>373</v>
      </c>
      <c r="F29" s="40" t="s">
        <v>26</v>
      </c>
      <c r="G29" s="41">
        <v>300</v>
      </c>
      <c r="H29" s="42"/>
      <c r="I29" s="42">
        <v>300</v>
      </c>
      <c r="J29" s="42"/>
      <c r="K29" s="1"/>
    </row>
    <row r="30" spans="1:11" ht="112.5">
      <c r="A30" s="39">
        <v>2016</v>
      </c>
      <c r="B30" s="39">
        <v>185</v>
      </c>
      <c r="C30" s="39">
        <v>0</v>
      </c>
      <c r="D30" s="39">
        <v>2015</v>
      </c>
      <c r="E30" s="39">
        <v>585</v>
      </c>
      <c r="F30" s="40" t="s">
        <v>27</v>
      </c>
      <c r="G30" s="41">
        <v>517.94000000000005</v>
      </c>
      <c r="H30" s="42"/>
      <c r="I30" s="42">
        <v>517.94000000000005</v>
      </c>
      <c r="J30" s="42"/>
      <c r="K30" s="1"/>
    </row>
    <row r="31" spans="1:11" ht="37.5">
      <c r="A31" s="39">
        <v>2016</v>
      </c>
      <c r="B31" s="39">
        <v>195</v>
      </c>
      <c r="C31" s="39">
        <v>0</v>
      </c>
      <c r="D31" s="39">
        <v>2015</v>
      </c>
      <c r="E31" s="39">
        <v>189</v>
      </c>
      <c r="F31" s="40" t="s">
        <v>94</v>
      </c>
      <c r="G31" s="41">
        <v>1091.9000000000001</v>
      </c>
      <c r="H31" s="42"/>
      <c r="I31" s="42">
        <v>1091.9000000000001</v>
      </c>
      <c r="J31" s="42"/>
      <c r="K31" s="1"/>
    </row>
    <row r="32" spans="1:11" ht="75">
      <c r="A32" s="39">
        <v>2016</v>
      </c>
      <c r="B32" s="39">
        <v>313</v>
      </c>
      <c r="C32" s="39">
        <v>0</v>
      </c>
      <c r="D32" s="39">
        <v>2015</v>
      </c>
      <c r="E32" s="39">
        <v>59</v>
      </c>
      <c r="F32" s="40" t="s">
        <v>19</v>
      </c>
      <c r="G32" s="41">
        <v>297.5</v>
      </c>
      <c r="H32" s="42">
        <v>297.5</v>
      </c>
      <c r="I32" s="42"/>
      <c r="J32" s="42"/>
      <c r="K32" s="1"/>
    </row>
    <row r="33" spans="1:11" ht="37.5">
      <c r="A33" s="39">
        <v>2016</v>
      </c>
      <c r="B33" s="39">
        <v>313</v>
      </c>
      <c r="C33" s="39">
        <v>0</v>
      </c>
      <c r="D33" s="39">
        <v>2015</v>
      </c>
      <c r="E33" s="39">
        <v>642</v>
      </c>
      <c r="F33" s="40" t="s">
        <v>22</v>
      </c>
      <c r="G33" s="41">
        <v>433.16</v>
      </c>
      <c r="H33" s="42">
        <v>433.16</v>
      </c>
      <c r="I33" s="42"/>
      <c r="J33" s="42"/>
      <c r="K33" s="1"/>
    </row>
    <row r="34" spans="1:11" ht="18.75">
      <c r="A34" s="39">
        <v>2016</v>
      </c>
      <c r="B34" s="39">
        <v>313</v>
      </c>
      <c r="C34" s="39">
        <v>0</v>
      </c>
      <c r="D34" s="39">
        <v>2015</v>
      </c>
      <c r="E34" s="39">
        <v>655</v>
      </c>
      <c r="F34" s="40" t="s">
        <v>18</v>
      </c>
      <c r="G34" s="41">
        <v>490.76</v>
      </c>
      <c r="H34" s="42">
        <v>490.76</v>
      </c>
      <c r="I34" s="42"/>
      <c r="J34" s="42"/>
      <c r="K34" s="1"/>
    </row>
    <row r="35" spans="1:11" ht="75">
      <c r="A35" s="39">
        <v>2016</v>
      </c>
      <c r="B35" s="39">
        <v>314</v>
      </c>
      <c r="C35" s="39">
        <v>0</v>
      </c>
      <c r="D35" s="39">
        <v>2015</v>
      </c>
      <c r="E35" s="39">
        <v>58</v>
      </c>
      <c r="F35" s="40" t="s">
        <v>19</v>
      </c>
      <c r="G35" s="41">
        <v>1250</v>
      </c>
      <c r="H35" s="42">
        <v>1250</v>
      </c>
      <c r="I35" s="42"/>
      <c r="J35" s="42"/>
      <c r="K35" s="1"/>
    </row>
    <row r="36" spans="1:11" ht="37.5">
      <c r="A36" s="39">
        <v>2016</v>
      </c>
      <c r="B36" s="39">
        <v>314</v>
      </c>
      <c r="C36" s="39">
        <v>0</v>
      </c>
      <c r="D36" s="39">
        <v>2015</v>
      </c>
      <c r="E36" s="39">
        <v>641</v>
      </c>
      <c r="F36" s="40" t="s">
        <v>28</v>
      </c>
      <c r="G36" s="41">
        <v>1820</v>
      </c>
      <c r="H36" s="42">
        <v>1820</v>
      </c>
      <c r="I36" s="42"/>
      <c r="J36" s="42"/>
      <c r="K36" s="1"/>
    </row>
    <row r="37" spans="1:11" ht="56.25">
      <c r="A37" s="39">
        <v>2016</v>
      </c>
      <c r="B37" s="39">
        <v>314</v>
      </c>
      <c r="C37" s="39">
        <v>0</v>
      </c>
      <c r="D37" s="39">
        <v>2015</v>
      </c>
      <c r="E37" s="39">
        <v>648</v>
      </c>
      <c r="F37" s="40" t="s">
        <v>16</v>
      </c>
      <c r="G37" s="41">
        <v>2062</v>
      </c>
      <c r="H37" s="42">
        <v>2062</v>
      </c>
      <c r="I37" s="42"/>
      <c r="J37" s="42"/>
      <c r="K37" s="1"/>
    </row>
    <row r="38" spans="1:11" ht="56.25">
      <c r="A38" s="39">
        <v>2016</v>
      </c>
      <c r="B38" s="39">
        <v>865</v>
      </c>
      <c r="C38" s="39">
        <v>0</v>
      </c>
      <c r="D38" s="39">
        <v>2015</v>
      </c>
      <c r="E38" s="39">
        <v>236</v>
      </c>
      <c r="F38" s="40" t="s">
        <v>29</v>
      </c>
      <c r="G38" s="41">
        <v>2500</v>
      </c>
      <c r="H38" s="42"/>
      <c r="I38" s="42">
        <v>2500</v>
      </c>
      <c r="J38" s="42"/>
      <c r="K38" s="1"/>
    </row>
    <row r="39" spans="1:11" ht="37.5">
      <c r="A39" s="39">
        <v>2016</v>
      </c>
      <c r="B39" s="39">
        <v>1180</v>
      </c>
      <c r="C39" s="39">
        <v>0</v>
      </c>
      <c r="D39" s="39">
        <v>2015</v>
      </c>
      <c r="E39" s="39">
        <v>333</v>
      </c>
      <c r="F39" s="40" t="s">
        <v>30</v>
      </c>
      <c r="G39" s="41">
        <v>10000</v>
      </c>
      <c r="H39" s="42"/>
      <c r="I39" s="42">
        <v>10000</v>
      </c>
      <c r="J39" s="42"/>
      <c r="K39" s="1"/>
    </row>
    <row r="40" spans="1:11" ht="18.75">
      <c r="A40" s="39">
        <v>2016</v>
      </c>
      <c r="B40" s="39">
        <v>1289</v>
      </c>
      <c r="C40" s="39">
        <v>0</v>
      </c>
      <c r="D40" s="39">
        <v>2015</v>
      </c>
      <c r="E40" s="39">
        <v>579</v>
      </c>
      <c r="F40" s="40" t="s">
        <v>31</v>
      </c>
      <c r="G40" s="41">
        <v>1100.75</v>
      </c>
      <c r="H40" s="42"/>
      <c r="I40" s="42">
        <v>1100.75</v>
      </c>
      <c r="J40" s="42"/>
      <c r="K40" s="1"/>
    </row>
    <row r="41" spans="1:11" ht="93.75">
      <c r="A41" s="39">
        <v>2016</v>
      </c>
      <c r="B41" s="39">
        <v>1294</v>
      </c>
      <c r="C41" s="39">
        <v>0</v>
      </c>
      <c r="D41" s="39">
        <v>2015</v>
      </c>
      <c r="E41" s="39">
        <v>453</v>
      </c>
      <c r="F41" s="40" t="s">
        <v>32</v>
      </c>
      <c r="G41" s="41">
        <v>4208.3100000000004</v>
      </c>
      <c r="H41" s="42"/>
      <c r="I41" s="42">
        <v>4208.3100000000004</v>
      </c>
      <c r="J41" s="42"/>
      <c r="K41" s="1"/>
    </row>
    <row r="42" spans="1:11" ht="75">
      <c r="A42" s="39">
        <v>2016</v>
      </c>
      <c r="B42" s="39">
        <v>1298</v>
      </c>
      <c r="C42" s="39">
        <v>0</v>
      </c>
      <c r="D42" s="39">
        <v>2014</v>
      </c>
      <c r="E42" s="39">
        <v>379</v>
      </c>
      <c r="F42" s="40" t="s">
        <v>33</v>
      </c>
      <c r="G42" s="41">
        <v>3897</v>
      </c>
      <c r="H42" s="42"/>
      <c r="I42" s="42">
        <v>3897</v>
      </c>
      <c r="J42" s="42"/>
      <c r="K42" s="1"/>
    </row>
    <row r="43" spans="1:11" ht="75">
      <c r="A43" s="39">
        <v>2016</v>
      </c>
      <c r="B43" s="39">
        <v>1298</v>
      </c>
      <c r="C43" s="39">
        <v>0</v>
      </c>
      <c r="D43" s="39">
        <v>2015</v>
      </c>
      <c r="E43" s="39">
        <v>558</v>
      </c>
      <c r="F43" s="40" t="s">
        <v>34</v>
      </c>
      <c r="G43" s="41">
        <v>3828</v>
      </c>
      <c r="H43" s="42"/>
      <c r="I43" s="42">
        <v>3828</v>
      </c>
      <c r="J43" s="42"/>
      <c r="K43" s="1"/>
    </row>
    <row r="44" spans="1:11" ht="37.5">
      <c r="A44" s="39">
        <v>2016</v>
      </c>
      <c r="B44" s="39">
        <v>1385</v>
      </c>
      <c r="C44" s="39">
        <v>0</v>
      </c>
      <c r="D44" s="39">
        <v>2015</v>
      </c>
      <c r="E44" s="39">
        <v>626</v>
      </c>
      <c r="F44" s="40" t="s">
        <v>35</v>
      </c>
      <c r="G44" s="41">
        <v>101.5</v>
      </c>
      <c r="H44" s="42"/>
      <c r="I44" s="42">
        <v>101.5</v>
      </c>
      <c r="J44" s="42"/>
      <c r="K44" s="1"/>
    </row>
    <row r="45" spans="1:11" ht="75">
      <c r="A45" s="39">
        <v>2016</v>
      </c>
      <c r="B45" s="39">
        <v>1760</v>
      </c>
      <c r="C45" s="39">
        <v>0</v>
      </c>
      <c r="D45" s="39">
        <v>2015</v>
      </c>
      <c r="E45" s="39">
        <v>435</v>
      </c>
      <c r="F45" s="40" t="s">
        <v>36</v>
      </c>
      <c r="G45" s="41">
        <v>79400</v>
      </c>
      <c r="H45" s="42"/>
      <c r="I45" s="42">
        <v>79400</v>
      </c>
      <c r="J45" s="42"/>
      <c r="K45" s="1"/>
    </row>
    <row r="46" spans="1:11" ht="18.75">
      <c r="A46" s="39">
        <v>2016</v>
      </c>
      <c r="B46" s="39">
        <v>2183</v>
      </c>
      <c r="C46" s="39">
        <v>0</v>
      </c>
      <c r="D46" s="39">
        <v>2015</v>
      </c>
      <c r="E46" s="39">
        <v>657</v>
      </c>
      <c r="F46" s="40" t="s">
        <v>18</v>
      </c>
      <c r="G46" s="41">
        <v>569.78</v>
      </c>
      <c r="H46" s="42">
        <v>569.78</v>
      </c>
      <c r="I46" s="42"/>
      <c r="J46" s="42"/>
      <c r="K46" s="1"/>
    </row>
    <row r="47" spans="1:11" ht="56.25">
      <c r="A47" s="39">
        <v>2016</v>
      </c>
      <c r="B47" s="39">
        <v>2184</v>
      </c>
      <c r="C47" s="39">
        <v>0</v>
      </c>
      <c r="D47" s="39">
        <v>2015</v>
      </c>
      <c r="E47" s="39">
        <v>650</v>
      </c>
      <c r="F47" s="40" t="s">
        <v>16</v>
      </c>
      <c r="G47" s="41">
        <v>2394</v>
      </c>
      <c r="H47" s="42">
        <v>2394</v>
      </c>
      <c r="I47" s="42"/>
      <c r="J47" s="42"/>
      <c r="K47" s="1"/>
    </row>
    <row r="48" spans="1:11" ht="93.75">
      <c r="A48" s="39">
        <v>2016</v>
      </c>
      <c r="B48" s="39">
        <v>2220</v>
      </c>
      <c r="C48" s="39">
        <v>0</v>
      </c>
      <c r="D48" s="39">
        <v>2015</v>
      </c>
      <c r="E48" s="39">
        <v>571</v>
      </c>
      <c r="F48" s="40" t="s">
        <v>96</v>
      </c>
      <c r="G48" s="41">
        <v>6244.08</v>
      </c>
      <c r="H48" s="42"/>
      <c r="I48" s="42">
        <v>6244.08</v>
      </c>
      <c r="J48" s="42"/>
      <c r="K48" s="1"/>
    </row>
    <row r="49" spans="1:11" ht="18.75">
      <c r="A49" s="39">
        <v>2016</v>
      </c>
      <c r="B49" s="39">
        <v>2722</v>
      </c>
      <c r="C49" s="39">
        <v>0</v>
      </c>
      <c r="D49" s="39">
        <v>2015</v>
      </c>
      <c r="E49" s="39">
        <v>658</v>
      </c>
      <c r="F49" s="40" t="s">
        <v>37</v>
      </c>
      <c r="G49" s="41">
        <v>83.29</v>
      </c>
      <c r="H49" s="42">
        <v>83.29</v>
      </c>
      <c r="I49" s="42"/>
      <c r="J49" s="42"/>
      <c r="K49" s="1"/>
    </row>
    <row r="50" spans="1:11" ht="18.75">
      <c r="A50" s="39">
        <v>2016</v>
      </c>
      <c r="B50" s="39">
        <v>2722</v>
      </c>
      <c r="C50" s="39">
        <v>0</v>
      </c>
      <c r="D50" s="39">
        <v>2015</v>
      </c>
      <c r="E50" s="39">
        <v>673</v>
      </c>
      <c r="F50" s="40" t="s">
        <v>97</v>
      </c>
      <c r="G50" s="41">
        <v>103.89</v>
      </c>
      <c r="H50" s="42">
        <v>103.89</v>
      </c>
      <c r="I50" s="42"/>
      <c r="J50" s="42"/>
      <c r="K50" s="1"/>
    </row>
    <row r="51" spans="1:11" ht="18.75">
      <c r="A51" s="39">
        <v>2016</v>
      </c>
      <c r="B51" s="39">
        <v>2723</v>
      </c>
      <c r="C51" s="39">
        <v>0</v>
      </c>
      <c r="D51" s="39">
        <v>2015</v>
      </c>
      <c r="E51" s="39">
        <v>664</v>
      </c>
      <c r="F51" s="40" t="s">
        <v>37</v>
      </c>
      <c r="G51" s="41">
        <v>203.5</v>
      </c>
      <c r="H51" s="42">
        <v>203.5</v>
      </c>
      <c r="I51" s="42"/>
      <c r="J51" s="42"/>
      <c r="K51" s="1"/>
    </row>
    <row r="52" spans="1:11" ht="18.75">
      <c r="A52" s="39">
        <v>2016</v>
      </c>
      <c r="B52" s="39">
        <v>2724</v>
      </c>
      <c r="C52" s="39">
        <v>0</v>
      </c>
      <c r="D52" s="39">
        <v>2015</v>
      </c>
      <c r="E52" s="39">
        <v>663</v>
      </c>
      <c r="F52" s="40" t="s">
        <v>37</v>
      </c>
      <c r="G52" s="41">
        <v>17.29</v>
      </c>
      <c r="H52" s="42">
        <v>17.29</v>
      </c>
      <c r="I52" s="42"/>
      <c r="J52" s="42"/>
      <c r="K52" s="1"/>
    </row>
    <row r="53" spans="1:11" ht="18.75">
      <c r="A53" s="39">
        <v>2016</v>
      </c>
      <c r="B53" s="39">
        <v>2724</v>
      </c>
      <c r="C53" s="39">
        <v>0</v>
      </c>
      <c r="D53" s="39">
        <v>2015</v>
      </c>
      <c r="E53" s="39">
        <v>676</v>
      </c>
      <c r="F53" s="40" t="s">
        <v>38</v>
      </c>
      <c r="G53" s="41">
        <v>53.73</v>
      </c>
      <c r="H53" s="42">
        <v>53.73</v>
      </c>
      <c r="I53" s="42"/>
      <c r="J53" s="42"/>
      <c r="K53" s="1"/>
    </row>
    <row r="54" spans="1:11" ht="75">
      <c r="A54" s="39">
        <v>2016</v>
      </c>
      <c r="B54" s="39">
        <v>2725</v>
      </c>
      <c r="C54" s="39">
        <v>0</v>
      </c>
      <c r="D54" s="39">
        <v>2015</v>
      </c>
      <c r="E54" s="39">
        <v>611</v>
      </c>
      <c r="F54" s="40" t="s">
        <v>19</v>
      </c>
      <c r="G54" s="41">
        <v>148.75</v>
      </c>
      <c r="H54" s="42">
        <v>148.75</v>
      </c>
      <c r="I54" s="42"/>
      <c r="J54" s="42"/>
      <c r="K54" s="1"/>
    </row>
    <row r="55" spans="1:11" ht="37.5">
      <c r="A55" s="39">
        <v>2016</v>
      </c>
      <c r="B55" s="39">
        <v>2725</v>
      </c>
      <c r="C55" s="39">
        <v>0</v>
      </c>
      <c r="D55" s="39">
        <v>2015</v>
      </c>
      <c r="E55" s="39">
        <v>634</v>
      </c>
      <c r="F55" s="40" t="s">
        <v>39</v>
      </c>
      <c r="G55" s="41">
        <v>574.77</v>
      </c>
      <c r="H55" s="42">
        <v>574.77</v>
      </c>
      <c r="I55" s="42"/>
      <c r="J55" s="42"/>
      <c r="K55" s="1"/>
    </row>
    <row r="56" spans="1:11" ht="18.75">
      <c r="A56" s="39">
        <v>2016</v>
      </c>
      <c r="B56" s="39">
        <v>2725</v>
      </c>
      <c r="C56" s="39">
        <v>0</v>
      </c>
      <c r="D56" s="39">
        <v>2015</v>
      </c>
      <c r="E56" s="39">
        <v>659</v>
      </c>
      <c r="F56" s="40" t="s">
        <v>37</v>
      </c>
      <c r="G56" s="41">
        <v>205.09</v>
      </c>
      <c r="H56" s="42">
        <v>205.09</v>
      </c>
      <c r="I56" s="42"/>
      <c r="J56" s="42"/>
      <c r="K56" s="1"/>
    </row>
    <row r="57" spans="1:11" ht="18.75">
      <c r="A57" s="39">
        <v>2016</v>
      </c>
      <c r="B57" s="39">
        <v>2727</v>
      </c>
      <c r="C57" s="39">
        <v>0</v>
      </c>
      <c r="D57" s="39">
        <v>2015</v>
      </c>
      <c r="E57" s="39">
        <v>637</v>
      </c>
      <c r="F57" s="40" t="s">
        <v>40</v>
      </c>
      <c r="G57" s="41">
        <v>10.199999999999999</v>
      </c>
      <c r="H57" s="42">
        <v>10.199999999999999</v>
      </c>
      <c r="I57" s="42"/>
      <c r="J57" s="42"/>
      <c r="K57" s="1"/>
    </row>
    <row r="58" spans="1:11" ht="18.75">
      <c r="A58" s="39">
        <v>2016</v>
      </c>
      <c r="B58" s="39">
        <v>2727</v>
      </c>
      <c r="C58" s="39">
        <v>0</v>
      </c>
      <c r="D58" s="39">
        <v>2015</v>
      </c>
      <c r="E58" s="39">
        <v>660</v>
      </c>
      <c r="F58" s="40" t="s">
        <v>37</v>
      </c>
      <c r="G58" s="41">
        <v>123.93</v>
      </c>
      <c r="H58" s="42">
        <v>123.93</v>
      </c>
      <c r="I58" s="42"/>
      <c r="J58" s="42"/>
      <c r="K58" s="1"/>
    </row>
    <row r="59" spans="1:11" ht="18.75">
      <c r="A59" s="39">
        <v>2016</v>
      </c>
      <c r="B59" s="39">
        <v>2727</v>
      </c>
      <c r="C59" s="39">
        <v>0</v>
      </c>
      <c r="D59" s="39">
        <v>2015</v>
      </c>
      <c r="E59" s="39">
        <v>674</v>
      </c>
      <c r="F59" s="40" t="s">
        <v>38</v>
      </c>
      <c r="G59" s="41">
        <v>365.24</v>
      </c>
      <c r="H59" s="42">
        <v>365.24</v>
      </c>
      <c r="I59" s="42"/>
      <c r="J59" s="42"/>
      <c r="K59" s="1"/>
    </row>
    <row r="60" spans="1:11" ht="18.75">
      <c r="A60" s="39">
        <v>2016</v>
      </c>
      <c r="B60" s="39">
        <v>2728</v>
      </c>
      <c r="C60" s="39">
        <v>0</v>
      </c>
      <c r="D60" s="39">
        <v>2015</v>
      </c>
      <c r="E60" s="39">
        <v>640</v>
      </c>
      <c r="F60" s="40" t="s">
        <v>40</v>
      </c>
      <c r="G60" s="41">
        <v>10.199999999999999</v>
      </c>
      <c r="H60" s="42">
        <v>10.199999999999999</v>
      </c>
      <c r="I60" s="42"/>
      <c r="J60" s="42"/>
      <c r="K60" s="1"/>
    </row>
    <row r="61" spans="1:11" ht="18.75">
      <c r="A61" s="39">
        <v>2016</v>
      </c>
      <c r="B61" s="39">
        <v>2728</v>
      </c>
      <c r="C61" s="39">
        <v>0</v>
      </c>
      <c r="D61" s="39">
        <v>2015</v>
      </c>
      <c r="E61" s="39">
        <v>661</v>
      </c>
      <c r="F61" s="40" t="s">
        <v>37</v>
      </c>
      <c r="G61" s="41">
        <v>129.54</v>
      </c>
      <c r="H61" s="42">
        <v>129.54</v>
      </c>
      <c r="I61" s="42"/>
      <c r="J61" s="42"/>
      <c r="K61" s="1"/>
    </row>
    <row r="62" spans="1:11" ht="18.75">
      <c r="A62" s="39">
        <v>2016</v>
      </c>
      <c r="B62" s="39">
        <v>2728</v>
      </c>
      <c r="C62" s="39">
        <v>0</v>
      </c>
      <c r="D62" s="39">
        <v>2015</v>
      </c>
      <c r="E62" s="39">
        <v>675</v>
      </c>
      <c r="F62" s="40" t="s">
        <v>38</v>
      </c>
      <c r="G62" s="41">
        <v>320.42</v>
      </c>
      <c r="H62" s="42">
        <v>320.42</v>
      </c>
      <c r="I62" s="42"/>
      <c r="J62" s="42"/>
      <c r="K62" s="1"/>
    </row>
    <row r="63" spans="1:11" ht="75">
      <c r="A63" s="39">
        <v>2016</v>
      </c>
      <c r="B63" s="39">
        <v>2729</v>
      </c>
      <c r="C63" s="39">
        <v>0</v>
      </c>
      <c r="D63" s="39">
        <v>2015</v>
      </c>
      <c r="E63" s="39">
        <v>60</v>
      </c>
      <c r="F63" s="40" t="s">
        <v>19</v>
      </c>
      <c r="G63" s="41">
        <v>106.25</v>
      </c>
      <c r="H63" s="42">
        <v>106.25</v>
      </c>
      <c r="I63" s="42"/>
      <c r="J63" s="42"/>
      <c r="K63" s="1"/>
    </row>
    <row r="64" spans="1:11" ht="18.75">
      <c r="A64" s="39">
        <v>2016</v>
      </c>
      <c r="B64" s="39">
        <v>2729</v>
      </c>
      <c r="C64" s="39">
        <v>0</v>
      </c>
      <c r="D64" s="39">
        <v>2015</v>
      </c>
      <c r="E64" s="39">
        <v>643</v>
      </c>
      <c r="F64" s="40" t="s">
        <v>40</v>
      </c>
      <c r="G64" s="41">
        <v>54.4</v>
      </c>
      <c r="H64" s="42">
        <v>54.4</v>
      </c>
      <c r="I64" s="42"/>
      <c r="J64" s="42"/>
      <c r="K64" s="1"/>
    </row>
    <row r="65" spans="1:11" ht="18.75">
      <c r="A65" s="39">
        <v>2016</v>
      </c>
      <c r="B65" s="39">
        <v>2729</v>
      </c>
      <c r="C65" s="39">
        <v>0</v>
      </c>
      <c r="D65" s="39">
        <v>2015</v>
      </c>
      <c r="E65" s="39">
        <v>662</v>
      </c>
      <c r="F65" s="40" t="s">
        <v>37</v>
      </c>
      <c r="G65" s="41">
        <v>175.27</v>
      </c>
      <c r="H65" s="42">
        <v>175.27</v>
      </c>
      <c r="I65" s="42"/>
      <c r="J65" s="42"/>
      <c r="K65" s="1"/>
    </row>
    <row r="66" spans="1:11" ht="75">
      <c r="A66" s="39">
        <v>2016</v>
      </c>
      <c r="B66" s="39">
        <v>2730</v>
      </c>
      <c r="C66" s="39">
        <v>0</v>
      </c>
      <c r="D66" s="39">
        <v>2013</v>
      </c>
      <c r="E66" s="39">
        <v>483</v>
      </c>
      <c r="F66" s="40" t="s">
        <v>41</v>
      </c>
      <c r="G66" s="41">
        <v>34689.75</v>
      </c>
      <c r="H66" s="42"/>
      <c r="I66" s="42">
        <v>34689.75</v>
      </c>
      <c r="J66" s="42"/>
      <c r="K66" s="1"/>
    </row>
    <row r="67" spans="1:11" ht="37.5">
      <c r="A67" s="39">
        <v>2016</v>
      </c>
      <c r="B67" s="39">
        <v>2734</v>
      </c>
      <c r="C67" s="39">
        <v>0</v>
      </c>
      <c r="D67" s="39">
        <v>2015</v>
      </c>
      <c r="E67" s="39">
        <v>436</v>
      </c>
      <c r="F67" s="40" t="s">
        <v>42</v>
      </c>
      <c r="G67" s="41">
        <v>119702.56</v>
      </c>
      <c r="H67" s="42"/>
      <c r="I67" s="42">
        <v>119702.56</v>
      </c>
      <c r="J67" s="42"/>
      <c r="K67" s="1"/>
    </row>
    <row r="68" spans="1:11" ht="75">
      <c r="A68" s="39">
        <v>2016</v>
      </c>
      <c r="B68" s="39">
        <v>3028</v>
      </c>
      <c r="C68" s="39">
        <v>0</v>
      </c>
      <c r="D68" s="39">
        <v>2014</v>
      </c>
      <c r="E68" s="39">
        <v>456</v>
      </c>
      <c r="F68" s="40" t="s">
        <v>43</v>
      </c>
      <c r="G68" s="41">
        <v>26173.39</v>
      </c>
      <c r="H68" s="42">
        <v>26173.39</v>
      </c>
      <c r="I68" s="42"/>
      <c r="J68" s="42"/>
      <c r="K68" s="1"/>
    </row>
    <row r="69" spans="1:11" ht="75">
      <c r="A69" s="39">
        <v>2016</v>
      </c>
      <c r="B69" s="39">
        <v>3028</v>
      </c>
      <c r="C69" s="39">
        <v>0</v>
      </c>
      <c r="D69" s="39">
        <v>2015</v>
      </c>
      <c r="E69" s="39">
        <v>367</v>
      </c>
      <c r="F69" s="40" t="s">
        <v>44</v>
      </c>
      <c r="G69" s="41">
        <v>13091.15</v>
      </c>
      <c r="H69" s="42"/>
      <c r="I69" s="42">
        <v>13091.15</v>
      </c>
      <c r="J69" s="42"/>
      <c r="K69" s="1"/>
    </row>
    <row r="70" spans="1:11" ht="18.75">
      <c r="A70" s="39">
        <v>2016</v>
      </c>
      <c r="B70" s="39">
        <v>3029</v>
      </c>
      <c r="C70" s="39">
        <v>0</v>
      </c>
      <c r="D70" s="39">
        <v>2015</v>
      </c>
      <c r="E70" s="39">
        <v>595</v>
      </c>
      <c r="F70" s="40" t="s">
        <v>45</v>
      </c>
      <c r="G70" s="41">
        <v>697325.53</v>
      </c>
      <c r="H70" s="42">
        <v>697325.53</v>
      </c>
      <c r="I70" s="42"/>
      <c r="J70" s="42"/>
      <c r="K70" s="1"/>
    </row>
    <row r="71" spans="1:11" ht="93.75">
      <c r="A71" s="39">
        <v>2016</v>
      </c>
      <c r="B71" s="39">
        <v>3150</v>
      </c>
      <c r="C71" s="39">
        <v>0</v>
      </c>
      <c r="D71" s="39">
        <v>2013</v>
      </c>
      <c r="E71" s="39">
        <v>115</v>
      </c>
      <c r="F71" s="40" t="s">
        <v>46</v>
      </c>
      <c r="G71" s="41">
        <v>5000</v>
      </c>
      <c r="H71" s="42"/>
      <c r="I71" s="42">
        <v>5000</v>
      </c>
      <c r="J71" s="42"/>
      <c r="K71" s="1"/>
    </row>
    <row r="72" spans="1:11" ht="93.75">
      <c r="A72" s="39">
        <v>2016</v>
      </c>
      <c r="B72" s="39">
        <v>3224</v>
      </c>
      <c r="C72" s="39">
        <v>0</v>
      </c>
      <c r="D72" s="39">
        <v>2013</v>
      </c>
      <c r="E72" s="39">
        <v>447</v>
      </c>
      <c r="F72" s="40" t="s">
        <v>47</v>
      </c>
      <c r="G72" s="41">
        <v>64000</v>
      </c>
      <c r="H72" s="42"/>
      <c r="I72" s="42">
        <v>64000</v>
      </c>
      <c r="J72" s="42"/>
      <c r="K72" s="1"/>
    </row>
    <row r="73" spans="1:11" ht="56.25">
      <c r="A73" s="39">
        <v>2016</v>
      </c>
      <c r="B73" s="39">
        <v>3265</v>
      </c>
      <c r="C73" s="39">
        <v>0</v>
      </c>
      <c r="D73" s="39">
        <v>2015</v>
      </c>
      <c r="E73" s="39">
        <v>577</v>
      </c>
      <c r="F73" s="40" t="s">
        <v>79</v>
      </c>
      <c r="G73" s="41">
        <v>3589.36</v>
      </c>
      <c r="H73" s="42"/>
      <c r="I73" s="42">
        <v>3589.36</v>
      </c>
      <c r="J73" s="42"/>
      <c r="K73" s="1"/>
    </row>
    <row r="74" spans="1:11" ht="75">
      <c r="A74" s="39">
        <v>2016</v>
      </c>
      <c r="B74" s="39">
        <v>3385</v>
      </c>
      <c r="C74" s="39">
        <v>0</v>
      </c>
      <c r="D74" s="39">
        <v>2015</v>
      </c>
      <c r="E74" s="39">
        <v>375</v>
      </c>
      <c r="F74" s="40" t="s">
        <v>48</v>
      </c>
      <c r="G74" s="41">
        <v>16419.919999999998</v>
      </c>
      <c r="H74" s="42"/>
      <c r="I74" s="42">
        <v>16419.919999999998</v>
      </c>
      <c r="J74" s="42"/>
      <c r="K74" s="1"/>
    </row>
    <row r="75" spans="1:11" ht="56.25">
      <c r="A75" s="39">
        <v>2016</v>
      </c>
      <c r="B75" s="39">
        <v>3386</v>
      </c>
      <c r="C75" s="39">
        <v>0</v>
      </c>
      <c r="D75" s="39">
        <v>2003</v>
      </c>
      <c r="E75" s="39">
        <v>335</v>
      </c>
      <c r="F75" s="40" t="s">
        <v>49</v>
      </c>
      <c r="G75" s="41">
        <v>2211</v>
      </c>
      <c r="H75" s="42">
        <v>2211</v>
      </c>
      <c r="I75" s="42"/>
      <c r="J75" s="42"/>
      <c r="K75" s="1"/>
    </row>
    <row r="76" spans="1:11" ht="93.75">
      <c r="A76" s="39">
        <v>2016</v>
      </c>
      <c r="B76" s="39">
        <v>3389</v>
      </c>
      <c r="C76" s="39">
        <v>0</v>
      </c>
      <c r="D76" s="39">
        <v>2009</v>
      </c>
      <c r="E76" s="39">
        <v>438</v>
      </c>
      <c r="F76" s="40" t="s">
        <v>50</v>
      </c>
      <c r="G76" s="41">
        <v>122406.47</v>
      </c>
      <c r="H76" s="42">
        <v>122406.47</v>
      </c>
      <c r="I76" s="42"/>
      <c r="J76" s="42"/>
      <c r="K76" s="1"/>
    </row>
    <row r="77" spans="1:11" ht="75">
      <c r="A77" s="39">
        <v>2016</v>
      </c>
      <c r="B77" s="39">
        <v>3389</v>
      </c>
      <c r="C77" s="39">
        <v>0</v>
      </c>
      <c r="D77" s="39">
        <v>2014</v>
      </c>
      <c r="E77" s="39">
        <v>355</v>
      </c>
      <c r="F77" s="40" t="s">
        <v>51</v>
      </c>
      <c r="G77" s="41">
        <v>634.4</v>
      </c>
      <c r="H77" s="42"/>
      <c r="I77" s="42">
        <v>634.4</v>
      </c>
      <c r="J77" s="42"/>
      <c r="K77" s="1"/>
    </row>
    <row r="78" spans="1:11" ht="112.5">
      <c r="A78" s="39">
        <v>2016</v>
      </c>
      <c r="B78" s="39">
        <v>3389</v>
      </c>
      <c r="C78" s="39">
        <v>0</v>
      </c>
      <c r="D78" s="39">
        <v>2014</v>
      </c>
      <c r="E78" s="39">
        <v>412</v>
      </c>
      <c r="F78" s="40" t="s">
        <v>52</v>
      </c>
      <c r="G78" s="41">
        <v>161227.93</v>
      </c>
      <c r="H78" s="42">
        <v>161227.93</v>
      </c>
      <c r="I78" s="42"/>
      <c r="J78" s="42"/>
      <c r="K78" s="1"/>
    </row>
    <row r="79" spans="1:11" ht="131.25">
      <c r="A79" s="39">
        <v>2016</v>
      </c>
      <c r="B79" s="39">
        <v>3396</v>
      </c>
      <c r="C79" s="39">
        <v>0</v>
      </c>
      <c r="D79" s="39">
        <v>2012</v>
      </c>
      <c r="E79" s="39">
        <v>275</v>
      </c>
      <c r="F79" s="40" t="s">
        <v>53</v>
      </c>
      <c r="G79" s="41">
        <v>4840</v>
      </c>
      <c r="H79" s="42">
        <v>4840</v>
      </c>
      <c r="I79" s="42"/>
      <c r="J79" s="42"/>
      <c r="K79" s="1"/>
    </row>
    <row r="80" spans="1:11" ht="131.25">
      <c r="A80" s="39">
        <v>2016</v>
      </c>
      <c r="B80" s="39">
        <v>3396</v>
      </c>
      <c r="C80" s="39">
        <v>0</v>
      </c>
      <c r="D80" s="39">
        <v>2013</v>
      </c>
      <c r="E80" s="39">
        <v>448</v>
      </c>
      <c r="F80" s="40" t="s">
        <v>54</v>
      </c>
      <c r="G80" s="41">
        <v>2283.84</v>
      </c>
      <c r="H80" s="42"/>
      <c r="I80" s="42"/>
      <c r="J80" s="42">
        <v>2283.84</v>
      </c>
      <c r="K80" s="1"/>
    </row>
    <row r="81" spans="1:11" ht="56.25">
      <c r="A81" s="39">
        <v>2016</v>
      </c>
      <c r="B81" s="39">
        <v>3480</v>
      </c>
      <c r="C81" s="39">
        <v>0</v>
      </c>
      <c r="D81" s="39">
        <v>2015</v>
      </c>
      <c r="E81" s="39">
        <v>521</v>
      </c>
      <c r="F81" s="40" t="s">
        <v>55</v>
      </c>
      <c r="G81" s="41">
        <v>4622.95</v>
      </c>
      <c r="H81" s="42"/>
      <c r="I81" s="42">
        <v>4622.95</v>
      </c>
      <c r="J81" s="42"/>
      <c r="K81" s="1"/>
    </row>
    <row r="82" spans="1:11" ht="37.5">
      <c r="A82" s="39">
        <v>2016</v>
      </c>
      <c r="B82" s="39">
        <v>3493</v>
      </c>
      <c r="C82" s="39">
        <v>0</v>
      </c>
      <c r="D82" s="39">
        <v>1992</v>
      </c>
      <c r="E82" s="39">
        <v>20094</v>
      </c>
      <c r="F82" s="40" t="s">
        <v>56</v>
      </c>
      <c r="G82" s="41">
        <v>5536.81</v>
      </c>
      <c r="H82" s="42"/>
      <c r="I82" s="42"/>
      <c r="J82" s="42">
        <v>5536.81</v>
      </c>
      <c r="K82" s="1"/>
    </row>
    <row r="83" spans="1:11" ht="18.75">
      <c r="A83" s="39">
        <v>2016</v>
      </c>
      <c r="B83" s="39">
        <v>3493</v>
      </c>
      <c r="C83" s="39">
        <v>0</v>
      </c>
      <c r="D83" s="39">
        <v>1993</v>
      </c>
      <c r="E83" s="39">
        <v>30108</v>
      </c>
      <c r="F83" s="40" t="s">
        <v>57</v>
      </c>
      <c r="G83" s="41">
        <v>5319.51</v>
      </c>
      <c r="H83" s="42"/>
      <c r="I83" s="42"/>
      <c r="J83" s="42">
        <v>5319.51</v>
      </c>
      <c r="K83" s="1"/>
    </row>
    <row r="84" spans="1:11" ht="75">
      <c r="A84" s="39">
        <v>2016</v>
      </c>
      <c r="B84" s="39">
        <v>3494</v>
      </c>
      <c r="C84" s="39">
        <v>0</v>
      </c>
      <c r="D84" s="39">
        <v>2009</v>
      </c>
      <c r="E84" s="39">
        <v>415</v>
      </c>
      <c r="F84" s="40" t="s">
        <v>58</v>
      </c>
      <c r="G84" s="41">
        <v>9464.94</v>
      </c>
      <c r="H84" s="42"/>
      <c r="I84" s="42">
        <v>9464.94</v>
      </c>
      <c r="J84" s="42"/>
      <c r="K84" s="1"/>
    </row>
    <row r="85" spans="1:11" ht="112.5">
      <c r="A85" s="39">
        <v>2016</v>
      </c>
      <c r="B85" s="39">
        <v>3498</v>
      </c>
      <c r="C85" s="39">
        <v>0</v>
      </c>
      <c r="D85" s="39">
        <v>2008</v>
      </c>
      <c r="E85" s="39">
        <v>151</v>
      </c>
      <c r="F85" s="40" t="s">
        <v>59</v>
      </c>
      <c r="G85" s="41">
        <v>60.06</v>
      </c>
      <c r="H85" s="42"/>
      <c r="I85" s="42">
        <v>60.06</v>
      </c>
      <c r="J85" s="42"/>
      <c r="K85" s="1"/>
    </row>
    <row r="86" spans="1:11" ht="75">
      <c r="A86" s="39">
        <v>2016</v>
      </c>
      <c r="B86" s="39">
        <v>3525</v>
      </c>
      <c r="C86" s="39">
        <v>0</v>
      </c>
      <c r="D86" s="39">
        <v>2007</v>
      </c>
      <c r="E86" s="39">
        <v>135</v>
      </c>
      <c r="F86" s="40" t="s">
        <v>60</v>
      </c>
      <c r="G86" s="41">
        <v>33.51</v>
      </c>
      <c r="H86" s="42"/>
      <c r="I86" s="42">
        <v>33.51</v>
      </c>
      <c r="J86" s="42"/>
      <c r="K86" s="1"/>
    </row>
    <row r="87" spans="1:11" ht="112.5">
      <c r="A87" s="39">
        <v>2016</v>
      </c>
      <c r="B87" s="39">
        <v>3525</v>
      </c>
      <c r="C87" s="39">
        <v>0</v>
      </c>
      <c r="D87" s="39">
        <v>2009</v>
      </c>
      <c r="E87" s="39">
        <v>183</v>
      </c>
      <c r="F87" s="40" t="s">
        <v>61</v>
      </c>
      <c r="G87" s="41">
        <v>13915.62</v>
      </c>
      <c r="H87" s="42"/>
      <c r="I87" s="42">
        <v>13915.62</v>
      </c>
      <c r="J87" s="42"/>
      <c r="K87" s="1"/>
    </row>
    <row r="88" spans="1:11" ht="18.75">
      <c r="A88" s="39">
        <v>2016</v>
      </c>
      <c r="B88" s="39">
        <v>3525</v>
      </c>
      <c r="C88" s="39">
        <v>0</v>
      </c>
      <c r="D88" s="39">
        <v>2009</v>
      </c>
      <c r="E88" s="39">
        <v>195</v>
      </c>
      <c r="F88" s="40" t="s">
        <v>99</v>
      </c>
      <c r="G88" s="41">
        <v>73662.17</v>
      </c>
      <c r="H88" s="42"/>
      <c r="I88" s="42">
        <v>73662.17</v>
      </c>
      <c r="J88" s="42"/>
      <c r="K88" s="1"/>
    </row>
    <row r="89" spans="1:11" ht="37.5">
      <c r="A89" s="39">
        <v>2016</v>
      </c>
      <c r="B89" s="39">
        <v>3627</v>
      </c>
      <c r="C89" s="39">
        <v>0</v>
      </c>
      <c r="D89" s="39">
        <v>2014</v>
      </c>
      <c r="E89" s="39">
        <v>495</v>
      </c>
      <c r="F89" s="40" t="s">
        <v>62</v>
      </c>
      <c r="G89" s="41">
        <v>129466.97</v>
      </c>
      <c r="H89" s="42">
        <v>129466.97</v>
      </c>
      <c r="I89" s="42"/>
      <c r="J89" s="42"/>
      <c r="K89" s="1"/>
    </row>
    <row r="90" spans="1:11" ht="75">
      <c r="A90" s="39">
        <v>2016</v>
      </c>
      <c r="B90" s="39">
        <v>3630</v>
      </c>
      <c r="C90" s="39">
        <v>0</v>
      </c>
      <c r="D90" s="39">
        <v>2014</v>
      </c>
      <c r="E90" s="39">
        <v>410</v>
      </c>
      <c r="F90" s="40" t="s">
        <v>63</v>
      </c>
      <c r="G90" s="41">
        <v>2843.82</v>
      </c>
      <c r="H90" s="42"/>
      <c r="I90" s="42">
        <v>2843.82</v>
      </c>
      <c r="J90" s="42"/>
      <c r="K90" s="1"/>
    </row>
    <row r="91" spans="1:11" ht="75">
      <c r="A91" s="39">
        <v>2016</v>
      </c>
      <c r="B91" s="39">
        <v>3630</v>
      </c>
      <c r="C91" s="39">
        <v>0</v>
      </c>
      <c r="D91" s="39">
        <v>2014</v>
      </c>
      <c r="E91" s="39">
        <v>493</v>
      </c>
      <c r="F91" s="40" t="s">
        <v>64</v>
      </c>
      <c r="G91" s="41">
        <v>5172.3100000000004</v>
      </c>
      <c r="H91" s="42"/>
      <c r="I91" s="42">
        <v>2646.18</v>
      </c>
      <c r="J91" s="42">
        <v>2526.13</v>
      </c>
      <c r="K91" s="1"/>
    </row>
    <row r="92" spans="1:11" ht="75">
      <c r="A92" s="39">
        <v>2016</v>
      </c>
      <c r="B92" s="39">
        <v>3630</v>
      </c>
      <c r="C92" s="39">
        <v>0</v>
      </c>
      <c r="D92" s="39">
        <v>2015</v>
      </c>
      <c r="E92" s="39">
        <v>413</v>
      </c>
      <c r="F92" s="40" t="s">
        <v>63</v>
      </c>
      <c r="G92" s="41">
        <v>11943.8</v>
      </c>
      <c r="H92" s="42">
        <v>2850</v>
      </c>
      <c r="I92" s="42">
        <v>8466.7999999999993</v>
      </c>
      <c r="J92" s="42">
        <v>627</v>
      </c>
      <c r="K92" s="1"/>
    </row>
    <row r="93" spans="1:11" ht="75">
      <c r="A93" s="39">
        <v>2016</v>
      </c>
      <c r="B93" s="39">
        <v>3630</v>
      </c>
      <c r="C93" s="39">
        <v>0</v>
      </c>
      <c r="D93" s="39">
        <v>2015</v>
      </c>
      <c r="E93" s="39">
        <v>491</v>
      </c>
      <c r="F93" s="40" t="s">
        <v>64</v>
      </c>
      <c r="G93" s="41">
        <v>2003.24</v>
      </c>
      <c r="H93" s="42">
        <v>1769</v>
      </c>
      <c r="I93" s="42"/>
      <c r="J93" s="42">
        <v>234.24</v>
      </c>
      <c r="K93" s="1"/>
    </row>
    <row r="94" spans="1:11" ht="18.75">
      <c r="A94" s="39">
        <v>2016</v>
      </c>
      <c r="B94" s="39">
        <v>3632</v>
      </c>
      <c r="C94" s="39">
        <v>0</v>
      </c>
      <c r="D94" s="39">
        <v>2010</v>
      </c>
      <c r="E94" s="39">
        <v>203</v>
      </c>
      <c r="F94" s="40" t="s">
        <v>99</v>
      </c>
      <c r="G94" s="41">
        <v>14887.18</v>
      </c>
      <c r="H94" s="42"/>
      <c r="I94" s="42">
        <v>14887.18</v>
      </c>
      <c r="J94" s="42"/>
      <c r="K94" s="1"/>
    </row>
    <row r="95" spans="1:11" ht="93.75">
      <c r="A95" s="39">
        <v>2016</v>
      </c>
      <c r="B95" s="39">
        <v>3632</v>
      </c>
      <c r="C95" s="39">
        <v>0</v>
      </c>
      <c r="D95" s="39">
        <v>2012</v>
      </c>
      <c r="E95" s="39">
        <v>338</v>
      </c>
      <c r="F95" s="40" t="s">
        <v>65</v>
      </c>
      <c r="G95" s="41">
        <v>176470.24</v>
      </c>
      <c r="H95" s="42">
        <v>133714.54</v>
      </c>
      <c r="I95" s="42">
        <v>42755.7</v>
      </c>
      <c r="J95" s="42"/>
      <c r="K95" s="1"/>
    </row>
    <row r="96" spans="1:11" ht="93.75">
      <c r="A96" s="39">
        <v>2016</v>
      </c>
      <c r="B96" s="39">
        <v>3632</v>
      </c>
      <c r="C96" s="39">
        <v>0</v>
      </c>
      <c r="D96" s="39">
        <v>2015</v>
      </c>
      <c r="E96" s="39">
        <v>555</v>
      </c>
      <c r="F96" s="40" t="s">
        <v>66</v>
      </c>
      <c r="G96" s="41">
        <v>2791.36</v>
      </c>
      <c r="H96" s="42"/>
      <c r="I96" s="42">
        <v>2791.36</v>
      </c>
      <c r="J96" s="42"/>
      <c r="K96" s="1"/>
    </row>
    <row r="97" spans="1:11" ht="93.75">
      <c r="A97" s="39">
        <v>2016</v>
      </c>
      <c r="B97" s="39">
        <v>3632</v>
      </c>
      <c r="C97" s="39">
        <v>0</v>
      </c>
      <c r="D97" s="39">
        <v>2015</v>
      </c>
      <c r="E97" s="39">
        <v>584</v>
      </c>
      <c r="F97" s="40" t="s">
        <v>67</v>
      </c>
      <c r="G97" s="41">
        <v>47208.639999999999</v>
      </c>
      <c r="H97" s="42">
        <v>47208.639999999999</v>
      </c>
      <c r="I97" s="42"/>
      <c r="J97" s="42"/>
      <c r="K97" s="1"/>
    </row>
    <row r="98" spans="1:11" ht="56.25">
      <c r="A98" s="39">
        <v>2016</v>
      </c>
      <c r="B98" s="39">
        <v>3681</v>
      </c>
      <c r="C98" s="39">
        <v>0</v>
      </c>
      <c r="D98" s="39">
        <v>1989</v>
      </c>
      <c r="E98" s="39">
        <v>90216</v>
      </c>
      <c r="F98" s="40" t="s">
        <v>68</v>
      </c>
      <c r="G98" s="41">
        <v>10242.42</v>
      </c>
      <c r="H98" s="42"/>
      <c r="I98" s="42"/>
      <c r="J98" s="42">
        <v>10242.42</v>
      </c>
      <c r="K98" s="1"/>
    </row>
    <row r="99" spans="1:11" ht="56.25">
      <c r="A99" s="39">
        <v>2016</v>
      </c>
      <c r="B99" s="39">
        <v>3682</v>
      </c>
      <c r="C99" s="39">
        <v>0</v>
      </c>
      <c r="D99" s="39">
        <v>2012</v>
      </c>
      <c r="E99" s="39">
        <v>536</v>
      </c>
      <c r="F99" s="40" t="s">
        <v>69</v>
      </c>
      <c r="G99" s="41">
        <v>5471.2</v>
      </c>
      <c r="H99" s="42"/>
      <c r="I99" s="42"/>
      <c r="J99" s="42">
        <v>5471.2</v>
      </c>
      <c r="K99" s="1"/>
    </row>
    <row r="100" spans="1:11" ht="75">
      <c r="A100" s="39">
        <v>2016</v>
      </c>
      <c r="B100" s="39">
        <v>3682</v>
      </c>
      <c r="C100" s="39">
        <v>0</v>
      </c>
      <c r="D100" s="39">
        <v>2014</v>
      </c>
      <c r="E100" s="39">
        <v>491</v>
      </c>
      <c r="F100" s="40" t="s">
        <v>70</v>
      </c>
      <c r="G100" s="41">
        <v>63587.22</v>
      </c>
      <c r="H100" s="42">
        <v>63587.22</v>
      </c>
      <c r="I100" s="42"/>
      <c r="J100" s="42"/>
      <c r="K100" s="1"/>
    </row>
    <row r="101" spans="1:11" ht="93.75">
      <c r="A101" s="39">
        <v>2016</v>
      </c>
      <c r="B101" s="39">
        <v>3712</v>
      </c>
      <c r="C101" s="39">
        <v>0</v>
      </c>
      <c r="D101" s="39">
        <v>2003</v>
      </c>
      <c r="E101" s="39">
        <v>400</v>
      </c>
      <c r="F101" s="40" t="s">
        <v>71</v>
      </c>
      <c r="G101" s="41">
        <v>38517.269999999997</v>
      </c>
      <c r="H101" s="42">
        <v>38517.269999999997</v>
      </c>
      <c r="I101" s="42"/>
      <c r="J101" s="42"/>
      <c r="K101" s="1"/>
    </row>
    <row r="102" spans="1:11" ht="93.75">
      <c r="A102" s="39">
        <v>2016</v>
      </c>
      <c r="B102" s="39">
        <v>3716</v>
      </c>
      <c r="C102" s="39">
        <v>0</v>
      </c>
      <c r="D102" s="39">
        <v>2015</v>
      </c>
      <c r="E102" s="39">
        <v>458</v>
      </c>
      <c r="F102" s="40" t="s">
        <v>72</v>
      </c>
      <c r="G102" s="41">
        <v>26761.82</v>
      </c>
      <c r="H102" s="42"/>
      <c r="I102" s="42">
        <v>26761.82</v>
      </c>
      <c r="J102" s="42"/>
      <c r="K102" s="1"/>
    </row>
    <row r="103" spans="1:11" ht="75">
      <c r="A103" s="39">
        <v>2016</v>
      </c>
      <c r="B103" s="39">
        <v>3989</v>
      </c>
      <c r="C103" s="39">
        <v>0</v>
      </c>
      <c r="D103" s="39">
        <v>2015</v>
      </c>
      <c r="E103" s="39">
        <v>350</v>
      </c>
      <c r="F103" s="40" t="s">
        <v>74</v>
      </c>
      <c r="G103" s="41">
        <v>115.5</v>
      </c>
      <c r="H103" s="42"/>
      <c r="I103" s="42">
        <v>115.5</v>
      </c>
      <c r="J103" s="42"/>
      <c r="K103" s="1"/>
    </row>
    <row r="104" spans="1:11" ht="18.75">
      <c r="A104" s="39"/>
      <c r="B104" s="39"/>
      <c r="C104" s="39"/>
      <c r="D104" s="39"/>
      <c r="E104" s="39"/>
      <c r="F104" s="39"/>
      <c r="G104" s="41">
        <f>SUM(G2:G103)</f>
        <v>2082037.96</v>
      </c>
      <c r="H104" s="42">
        <f>SUM(H2:H103)</f>
        <v>1474561.5799999998</v>
      </c>
      <c r="I104" s="42">
        <f>SUM(I2:I103)</f>
        <v>575235.22999999986</v>
      </c>
      <c r="J104" s="42">
        <f>SUM(J2:J103)</f>
        <v>32241.150000000005</v>
      </c>
      <c r="K104" s="1"/>
    </row>
  </sheetData>
  <pageMargins left="0.7" right="0.7" top="0.75" bottom="0.75" header="0.3" footer="0.3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view="pageBreakPreview" topLeftCell="A76" zoomScale="60" zoomScaleNormal="100" workbookViewId="0">
      <selection activeCell="J38" sqref="J38"/>
    </sheetView>
  </sheetViews>
  <sheetFormatPr defaultRowHeight="15"/>
  <cols>
    <col min="1" max="1" width="9.85546875" customWidth="1"/>
    <col min="2" max="2" width="11.28515625" customWidth="1"/>
    <col min="3" max="4" width="9" bestFit="1" customWidth="1"/>
    <col min="5" max="5" width="16.140625" customWidth="1"/>
    <col min="6" max="6" width="26.7109375" customWidth="1"/>
    <col min="7" max="7" width="15.140625" bestFit="1" customWidth="1"/>
    <col min="8" max="8" width="18.42578125" customWidth="1"/>
    <col min="9" max="9" width="15.28515625" customWidth="1"/>
    <col min="10" max="10" width="13.7109375" customWidth="1"/>
  </cols>
  <sheetData>
    <row r="1" spans="1:11" ht="56.25">
      <c r="A1" s="45" t="s">
        <v>0</v>
      </c>
      <c r="B1" s="45" t="s">
        <v>1</v>
      </c>
      <c r="C1" s="45" t="s">
        <v>90</v>
      </c>
      <c r="D1" s="45" t="s">
        <v>91</v>
      </c>
      <c r="E1" s="45" t="s">
        <v>101</v>
      </c>
      <c r="F1" s="45" t="s">
        <v>102</v>
      </c>
      <c r="G1" s="45" t="s">
        <v>2</v>
      </c>
      <c r="H1" s="45" t="s">
        <v>286</v>
      </c>
      <c r="I1" s="45" t="s">
        <v>287</v>
      </c>
      <c r="J1" s="45" t="s">
        <v>288</v>
      </c>
      <c r="K1" s="43"/>
    </row>
    <row r="2" spans="1:11" ht="56.25">
      <c r="A2" s="39">
        <v>2016</v>
      </c>
      <c r="B2" s="39">
        <v>5</v>
      </c>
      <c r="C2" s="39">
        <v>0</v>
      </c>
      <c r="D2" s="39">
        <v>2015</v>
      </c>
      <c r="E2" s="39">
        <v>148</v>
      </c>
      <c r="F2" s="46" t="s">
        <v>103</v>
      </c>
      <c r="G2" s="41">
        <v>176.38</v>
      </c>
      <c r="H2" s="41"/>
      <c r="I2" s="41">
        <v>176.38</v>
      </c>
      <c r="J2" s="41"/>
    </row>
    <row r="3" spans="1:11" ht="75">
      <c r="A3" s="39">
        <v>2016</v>
      </c>
      <c r="B3" s="39">
        <v>20</v>
      </c>
      <c r="C3" s="39">
        <v>0</v>
      </c>
      <c r="D3" s="39">
        <v>2013</v>
      </c>
      <c r="E3" s="39">
        <v>224</v>
      </c>
      <c r="F3" s="46" t="s">
        <v>104</v>
      </c>
      <c r="G3" s="41">
        <v>67.599999999999994</v>
      </c>
      <c r="H3" s="41"/>
      <c r="I3" s="41">
        <v>67.599999999999994</v>
      </c>
      <c r="J3" s="41"/>
    </row>
    <row r="4" spans="1:11" ht="112.5">
      <c r="A4" s="39">
        <v>2016</v>
      </c>
      <c r="B4" s="39">
        <v>50</v>
      </c>
      <c r="C4" s="39">
        <v>0</v>
      </c>
      <c r="D4" s="39">
        <v>2003</v>
      </c>
      <c r="E4" s="39">
        <v>290</v>
      </c>
      <c r="F4" s="46" t="s">
        <v>105</v>
      </c>
      <c r="G4" s="41">
        <v>143.91999999999999</v>
      </c>
      <c r="H4" s="41"/>
      <c r="I4" s="41"/>
      <c r="J4" s="41">
        <v>143.91999999999999</v>
      </c>
    </row>
    <row r="5" spans="1:11" ht="18.75">
      <c r="A5" s="39">
        <v>2016</v>
      </c>
      <c r="B5" s="39">
        <v>50</v>
      </c>
      <c r="C5" s="39">
        <v>0</v>
      </c>
      <c r="D5" s="39">
        <v>2004</v>
      </c>
      <c r="E5" s="39">
        <v>240</v>
      </c>
      <c r="F5" s="46" t="s">
        <v>289</v>
      </c>
      <c r="G5" s="41">
        <v>315.64</v>
      </c>
      <c r="H5" s="41"/>
      <c r="I5" s="41">
        <f>G5-J5</f>
        <v>254.98999999999998</v>
      </c>
      <c r="J5" s="41">
        <v>60.65</v>
      </c>
    </row>
    <row r="6" spans="1:11" ht="18.75">
      <c r="A6" s="39">
        <v>2016</v>
      </c>
      <c r="B6" s="39">
        <v>50</v>
      </c>
      <c r="C6" s="39">
        <v>0</v>
      </c>
      <c r="D6" s="39">
        <v>2005</v>
      </c>
      <c r="E6" s="39">
        <v>226</v>
      </c>
      <c r="F6" s="46" t="s">
        <v>290</v>
      </c>
      <c r="G6" s="41">
        <v>258.85000000000002</v>
      </c>
      <c r="H6" s="41"/>
      <c r="I6" s="41">
        <f>G6-J6</f>
        <v>204.23000000000002</v>
      </c>
      <c r="J6" s="41">
        <v>54.62</v>
      </c>
    </row>
    <row r="7" spans="1:11" ht="18.75">
      <c r="A7" s="39">
        <v>2016</v>
      </c>
      <c r="B7" s="39">
        <v>50</v>
      </c>
      <c r="C7" s="39">
        <v>0</v>
      </c>
      <c r="D7" s="39">
        <v>2006</v>
      </c>
      <c r="E7" s="39">
        <v>74</v>
      </c>
      <c r="F7" s="46" t="s">
        <v>291</v>
      </c>
      <c r="G7" s="41">
        <v>205.57</v>
      </c>
      <c r="H7" s="41"/>
      <c r="I7" s="41">
        <v>205.57</v>
      </c>
      <c r="J7" s="41"/>
    </row>
    <row r="8" spans="1:11" ht="18.75">
      <c r="A8" s="39">
        <v>2016</v>
      </c>
      <c r="B8" s="39">
        <v>142</v>
      </c>
      <c r="C8" s="39">
        <v>0</v>
      </c>
      <c r="D8" s="39">
        <v>2015</v>
      </c>
      <c r="E8" s="39">
        <v>279</v>
      </c>
      <c r="F8" s="46" t="s">
        <v>106</v>
      </c>
      <c r="G8" s="41">
        <v>4500</v>
      </c>
      <c r="H8" s="41">
        <v>4500</v>
      </c>
      <c r="I8" s="41"/>
      <c r="J8" s="41"/>
    </row>
    <row r="9" spans="1:11" ht="112.5">
      <c r="A9" s="39">
        <v>2016</v>
      </c>
      <c r="B9" s="39">
        <v>145</v>
      </c>
      <c r="C9" s="39">
        <v>0</v>
      </c>
      <c r="D9" s="39">
        <v>2015</v>
      </c>
      <c r="E9" s="39">
        <v>141</v>
      </c>
      <c r="F9" s="46" t="s">
        <v>107</v>
      </c>
      <c r="G9" s="41">
        <v>20265.96</v>
      </c>
      <c r="H9" s="41"/>
      <c r="I9" s="41">
        <v>20265.96</v>
      </c>
      <c r="J9" s="41"/>
    </row>
    <row r="10" spans="1:11" ht="93.75">
      <c r="A10" s="39">
        <v>2016</v>
      </c>
      <c r="B10" s="39">
        <v>260</v>
      </c>
      <c r="C10" s="39">
        <v>0</v>
      </c>
      <c r="D10" s="39">
        <v>2012</v>
      </c>
      <c r="E10" s="39">
        <v>178</v>
      </c>
      <c r="F10" s="46" t="s">
        <v>110</v>
      </c>
      <c r="G10" s="41">
        <v>3000</v>
      </c>
      <c r="H10" s="41"/>
      <c r="I10" s="41">
        <v>3000</v>
      </c>
      <c r="J10" s="41"/>
    </row>
    <row r="11" spans="1:11" ht="93.75">
      <c r="A11" s="39">
        <v>2016</v>
      </c>
      <c r="B11" s="39">
        <v>260</v>
      </c>
      <c r="C11" s="39">
        <v>0</v>
      </c>
      <c r="D11" s="39">
        <v>2013</v>
      </c>
      <c r="E11" s="39">
        <v>171</v>
      </c>
      <c r="F11" s="46" t="s">
        <v>110</v>
      </c>
      <c r="G11" s="41">
        <v>3000</v>
      </c>
      <c r="H11" s="41"/>
      <c r="I11" s="41">
        <v>3000</v>
      </c>
      <c r="J11" s="41"/>
    </row>
    <row r="12" spans="1:11" ht="93.75">
      <c r="A12" s="39">
        <v>2016</v>
      </c>
      <c r="B12" s="39">
        <v>260</v>
      </c>
      <c r="C12" s="39">
        <v>0</v>
      </c>
      <c r="D12" s="39">
        <v>2014</v>
      </c>
      <c r="E12" s="39">
        <v>190</v>
      </c>
      <c r="F12" s="46" t="s">
        <v>109</v>
      </c>
      <c r="G12" s="41">
        <v>3000</v>
      </c>
      <c r="H12" s="41"/>
      <c r="I12" s="41">
        <v>3000</v>
      </c>
      <c r="J12" s="41"/>
    </row>
    <row r="13" spans="1:11" ht="93.75">
      <c r="A13" s="39">
        <v>2016</v>
      </c>
      <c r="B13" s="39">
        <v>260</v>
      </c>
      <c r="C13" s="39">
        <v>0</v>
      </c>
      <c r="D13" s="39">
        <v>2015</v>
      </c>
      <c r="E13" s="39">
        <v>140</v>
      </c>
      <c r="F13" s="46" t="s">
        <v>110</v>
      </c>
      <c r="G13" s="41">
        <v>3000</v>
      </c>
      <c r="H13" s="41"/>
      <c r="I13" s="41">
        <v>3000</v>
      </c>
      <c r="J13" s="41"/>
    </row>
    <row r="14" spans="1:11" ht="56.25">
      <c r="A14" s="39">
        <v>2016</v>
      </c>
      <c r="B14" s="39">
        <v>261</v>
      </c>
      <c r="C14" s="39">
        <v>0</v>
      </c>
      <c r="D14" s="39">
        <v>2015</v>
      </c>
      <c r="E14" s="39">
        <v>143</v>
      </c>
      <c r="F14" s="46" t="s">
        <v>111</v>
      </c>
      <c r="G14" s="41">
        <v>17117.38</v>
      </c>
      <c r="H14" s="41"/>
      <c r="I14" s="41">
        <v>17117.38</v>
      </c>
      <c r="J14" s="41"/>
    </row>
    <row r="15" spans="1:11" ht="93.75">
      <c r="A15" s="39">
        <v>2016</v>
      </c>
      <c r="B15" s="39">
        <v>285</v>
      </c>
      <c r="C15" s="39">
        <v>0</v>
      </c>
      <c r="D15" s="39">
        <v>2014</v>
      </c>
      <c r="E15" s="39">
        <v>56</v>
      </c>
      <c r="F15" s="46" t="s">
        <v>112</v>
      </c>
      <c r="G15" s="41">
        <v>0.03</v>
      </c>
      <c r="H15" s="41"/>
      <c r="I15" s="41"/>
      <c r="J15" s="41">
        <v>0.03</v>
      </c>
    </row>
    <row r="16" spans="1:11" ht="131.25">
      <c r="A16" s="39">
        <v>2016</v>
      </c>
      <c r="B16" s="39">
        <v>285</v>
      </c>
      <c r="C16" s="39">
        <v>0</v>
      </c>
      <c r="D16" s="39">
        <v>2014</v>
      </c>
      <c r="E16" s="39">
        <v>189</v>
      </c>
      <c r="F16" s="46" t="s">
        <v>113</v>
      </c>
      <c r="G16" s="41">
        <v>1204</v>
      </c>
      <c r="H16" s="41"/>
      <c r="I16" s="41">
        <v>1204</v>
      </c>
      <c r="J16" s="41"/>
    </row>
    <row r="17" spans="1:10" ht="75">
      <c r="A17" s="39">
        <v>2016</v>
      </c>
      <c r="B17" s="39">
        <v>288</v>
      </c>
      <c r="C17" s="39">
        <v>0</v>
      </c>
      <c r="D17" s="39">
        <v>2014</v>
      </c>
      <c r="E17" s="39">
        <v>50</v>
      </c>
      <c r="F17" s="46" t="s">
        <v>108</v>
      </c>
      <c r="G17" s="41">
        <v>14618.8</v>
      </c>
      <c r="H17" s="41"/>
      <c r="I17" s="41">
        <v>14618.8</v>
      </c>
      <c r="J17" s="41"/>
    </row>
    <row r="18" spans="1:10" ht="150">
      <c r="A18" s="39">
        <v>2016</v>
      </c>
      <c r="B18" s="39">
        <v>290</v>
      </c>
      <c r="C18" s="39">
        <v>0</v>
      </c>
      <c r="D18" s="39">
        <v>2015</v>
      </c>
      <c r="E18" s="39">
        <v>142</v>
      </c>
      <c r="F18" s="46" t="s">
        <v>95</v>
      </c>
      <c r="G18" s="41">
        <v>16170</v>
      </c>
      <c r="H18" s="41"/>
      <c r="I18" s="41">
        <v>16170</v>
      </c>
      <c r="J18" s="41"/>
    </row>
    <row r="19" spans="1:10" ht="93.75">
      <c r="A19" s="39">
        <v>2016</v>
      </c>
      <c r="B19" s="39">
        <v>350</v>
      </c>
      <c r="C19" s="39">
        <v>0</v>
      </c>
      <c r="D19" s="39">
        <v>2015</v>
      </c>
      <c r="E19" s="39">
        <v>280</v>
      </c>
      <c r="F19" s="46" t="s">
        <v>114</v>
      </c>
      <c r="G19" s="41">
        <v>6518.3</v>
      </c>
      <c r="H19" s="41"/>
      <c r="I19" s="41">
        <v>6518.3</v>
      </c>
      <c r="J19" s="41"/>
    </row>
    <row r="20" spans="1:10" ht="93.75">
      <c r="A20" s="39">
        <v>2016</v>
      </c>
      <c r="B20" s="39">
        <v>405</v>
      </c>
      <c r="C20" s="39">
        <v>0</v>
      </c>
      <c r="D20" s="39">
        <v>2011</v>
      </c>
      <c r="E20" s="39">
        <v>391</v>
      </c>
      <c r="F20" s="46" t="s">
        <v>115</v>
      </c>
      <c r="G20" s="41">
        <v>660.38</v>
      </c>
      <c r="H20" s="41"/>
      <c r="I20" s="41">
        <v>660.38</v>
      </c>
      <c r="J20" s="41"/>
    </row>
    <row r="21" spans="1:10" ht="93.75">
      <c r="A21" s="39">
        <v>2016</v>
      </c>
      <c r="B21" s="39">
        <v>405</v>
      </c>
      <c r="C21" s="39">
        <v>0</v>
      </c>
      <c r="D21" s="39">
        <v>2012</v>
      </c>
      <c r="E21" s="39">
        <v>197</v>
      </c>
      <c r="F21" s="46" t="s">
        <v>115</v>
      </c>
      <c r="G21" s="41">
        <v>1903.93</v>
      </c>
      <c r="H21" s="41"/>
      <c r="I21" s="41">
        <v>1903.93</v>
      </c>
      <c r="J21" s="41"/>
    </row>
    <row r="22" spans="1:10" ht="93.75">
      <c r="A22" s="39">
        <v>2016</v>
      </c>
      <c r="B22" s="39">
        <v>405</v>
      </c>
      <c r="C22" s="39">
        <v>0</v>
      </c>
      <c r="D22" s="39">
        <v>2013</v>
      </c>
      <c r="E22" s="39">
        <v>173</v>
      </c>
      <c r="F22" s="46" t="s">
        <v>115</v>
      </c>
      <c r="G22" s="41">
        <v>5206.2299999999996</v>
      </c>
      <c r="H22" s="41"/>
      <c r="I22" s="41">
        <v>5206.2299999999996</v>
      </c>
      <c r="J22" s="41"/>
    </row>
    <row r="23" spans="1:10" ht="93.75">
      <c r="A23" s="39">
        <v>2016</v>
      </c>
      <c r="B23" s="39">
        <v>405</v>
      </c>
      <c r="C23" s="39">
        <v>0</v>
      </c>
      <c r="D23" s="39">
        <v>2014</v>
      </c>
      <c r="E23" s="39">
        <v>194</v>
      </c>
      <c r="F23" s="46" t="s">
        <v>115</v>
      </c>
      <c r="G23" s="41">
        <v>2202.98</v>
      </c>
      <c r="H23" s="41"/>
      <c r="I23" s="41">
        <v>2202.98</v>
      </c>
      <c r="J23" s="41"/>
    </row>
    <row r="24" spans="1:10" ht="93.75">
      <c r="A24" s="39">
        <v>2016</v>
      </c>
      <c r="B24" s="39">
        <v>405</v>
      </c>
      <c r="C24" s="39">
        <v>0</v>
      </c>
      <c r="D24" s="39">
        <v>2015</v>
      </c>
      <c r="E24" s="39">
        <v>145</v>
      </c>
      <c r="F24" s="46" t="s">
        <v>115</v>
      </c>
      <c r="G24" s="41">
        <v>10297.549999999999</v>
      </c>
      <c r="H24" s="41"/>
      <c r="I24" s="41">
        <v>10297.549999999999</v>
      </c>
      <c r="J24" s="41"/>
    </row>
    <row r="25" spans="1:10" ht="131.25">
      <c r="A25" s="39">
        <v>2016</v>
      </c>
      <c r="B25" s="39">
        <v>406</v>
      </c>
      <c r="C25" s="39">
        <v>0</v>
      </c>
      <c r="D25" s="39">
        <v>2005</v>
      </c>
      <c r="E25" s="39">
        <v>236</v>
      </c>
      <c r="F25" s="46" t="s">
        <v>117</v>
      </c>
      <c r="G25" s="41">
        <v>587.16</v>
      </c>
      <c r="H25" s="41"/>
      <c r="I25" s="41"/>
      <c r="J25" s="41">
        <v>587.16</v>
      </c>
    </row>
    <row r="26" spans="1:10" ht="131.25">
      <c r="A26" s="39">
        <v>2016</v>
      </c>
      <c r="B26" s="39">
        <v>406</v>
      </c>
      <c r="C26" s="39">
        <v>0</v>
      </c>
      <c r="D26" s="39">
        <v>2013</v>
      </c>
      <c r="E26" s="39">
        <v>174</v>
      </c>
      <c r="F26" s="46" t="s">
        <v>117</v>
      </c>
      <c r="G26" s="41">
        <v>383.78</v>
      </c>
      <c r="H26" s="41"/>
      <c r="I26" s="41">
        <v>383.78</v>
      </c>
      <c r="J26" s="41"/>
    </row>
    <row r="27" spans="1:10" ht="131.25">
      <c r="A27" s="39">
        <v>2016</v>
      </c>
      <c r="B27" s="39">
        <v>406</v>
      </c>
      <c r="C27" s="39">
        <v>0</v>
      </c>
      <c r="D27" s="39">
        <v>2015</v>
      </c>
      <c r="E27" s="39">
        <v>144</v>
      </c>
      <c r="F27" s="46" t="s">
        <v>116</v>
      </c>
      <c r="G27" s="41">
        <v>2967.47</v>
      </c>
      <c r="H27" s="41"/>
      <c r="I27" s="41">
        <v>2967.47</v>
      </c>
      <c r="J27" s="41"/>
    </row>
    <row r="28" spans="1:10" ht="131.25">
      <c r="A28" s="39">
        <v>2016</v>
      </c>
      <c r="B28" s="39">
        <v>407</v>
      </c>
      <c r="C28" s="39">
        <v>0</v>
      </c>
      <c r="D28" s="39">
        <v>2012</v>
      </c>
      <c r="E28" s="39">
        <v>199</v>
      </c>
      <c r="F28" s="46" t="s">
        <v>118</v>
      </c>
      <c r="G28" s="41">
        <v>821.25</v>
      </c>
      <c r="H28" s="41"/>
      <c r="I28" s="41">
        <v>821.25</v>
      </c>
      <c r="J28" s="41"/>
    </row>
    <row r="29" spans="1:10" ht="131.25">
      <c r="A29" s="39">
        <v>2016</v>
      </c>
      <c r="B29" s="39">
        <v>407</v>
      </c>
      <c r="C29" s="39">
        <v>0</v>
      </c>
      <c r="D29" s="39">
        <v>2013</v>
      </c>
      <c r="E29" s="39">
        <v>175</v>
      </c>
      <c r="F29" s="46" t="s">
        <v>119</v>
      </c>
      <c r="G29" s="41">
        <v>4759.38</v>
      </c>
      <c r="H29" s="41"/>
      <c r="I29" s="41">
        <v>4759.38</v>
      </c>
      <c r="J29" s="41"/>
    </row>
    <row r="30" spans="1:10" ht="131.25">
      <c r="A30" s="39">
        <v>2016</v>
      </c>
      <c r="B30" s="39">
        <v>407</v>
      </c>
      <c r="C30" s="39">
        <v>0</v>
      </c>
      <c r="D30" s="39">
        <v>2014</v>
      </c>
      <c r="E30" s="39">
        <v>196</v>
      </c>
      <c r="F30" s="46" t="s">
        <v>119</v>
      </c>
      <c r="G30" s="41">
        <v>11697.53</v>
      </c>
      <c r="H30" s="41"/>
      <c r="I30" s="41">
        <f>G30-J30</f>
        <v>5993.0400000000009</v>
      </c>
      <c r="J30" s="41">
        <v>5704.49</v>
      </c>
    </row>
    <row r="31" spans="1:10" ht="131.25">
      <c r="A31" s="39">
        <v>2016</v>
      </c>
      <c r="B31" s="39">
        <v>407</v>
      </c>
      <c r="C31" s="39">
        <v>0</v>
      </c>
      <c r="D31" s="39">
        <v>2015</v>
      </c>
      <c r="E31" s="39">
        <v>146</v>
      </c>
      <c r="F31" s="46" t="s">
        <v>119</v>
      </c>
      <c r="G31" s="41">
        <v>15109.27</v>
      </c>
      <c r="H31" s="41"/>
      <c r="I31" s="41">
        <v>15109.27</v>
      </c>
      <c r="J31" s="41"/>
    </row>
    <row r="32" spans="1:10" ht="18.75">
      <c r="A32" s="39">
        <v>2016</v>
      </c>
      <c r="B32" s="39">
        <v>410</v>
      </c>
      <c r="C32" s="39">
        <v>0</v>
      </c>
      <c r="D32" s="39">
        <v>2007</v>
      </c>
      <c r="E32" s="39">
        <v>177</v>
      </c>
      <c r="F32" s="46" t="s">
        <v>292</v>
      </c>
      <c r="G32" s="41">
        <v>412.38</v>
      </c>
      <c r="H32" s="41"/>
      <c r="I32" s="41">
        <v>412.38</v>
      </c>
      <c r="J32" s="41"/>
    </row>
    <row r="33" spans="1:10" ht="18.75">
      <c r="A33" s="39">
        <v>2016</v>
      </c>
      <c r="B33" s="39">
        <v>410</v>
      </c>
      <c r="C33" s="39">
        <v>0</v>
      </c>
      <c r="D33" s="39">
        <v>2008</v>
      </c>
      <c r="E33" s="39">
        <v>1</v>
      </c>
      <c r="F33" s="46" t="s">
        <v>292</v>
      </c>
      <c r="G33" s="41">
        <v>1319.83</v>
      </c>
      <c r="H33" s="41"/>
      <c r="I33" s="41">
        <f>G33-J33</f>
        <v>1123.83</v>
      </c>
      <c r="J33" s="41">
        <v>196</v>
      </c>
    </row>
    <row r="34" spans="1:10" ht="18.75">
      <c r="A34" s="39">
        <v>2016</v>
      </c>
      <c r="B34" s="39">
        <v>410</v>
      </c>
      <c r="C34" s="39">
        <v>0</v>
      </c>
      <c r="D34" s="39">
        <v>2009</v>
      </c>
      <c r="E34" s="39">
        <v>198</v>
      </c>
      <c r="F34" s="46" t="s">
        <v>292</v>
      </c>
      <c r="G34" s="41">
        <v>247.96</v>
      </c>
      <c r="H34" s="41"/>
      <c r="I34" s="41"/>
      <c r="J34" s="41">
        <v>247.96</v>
      </c>
    </row>
    <row r="35" spans="1:10" ht="18.75">
      <c r="A35" s="39">
        <v>2016</v>
      </c>
      <c r="B35" s="39">
        <v>410</v>
      </c>
      <c r="C35" s="39">
        <v>0</v>
      </c>
      <c r="D35" s="39">
        <v>2010</v>
      </c>
      <c r="E35" s="39">
        <v>212</v>
      </c>
      <c r="F35" s="46" t="s">
        <v>292</v>
      </c>
      <c r="G35" s="41">
        <v>360.47</v>
      </c>
      <c r="H35" s="41"/>
      <c r="I35" s="41"/>
      <c r="J35" s="41">
        <v>360.47</v>
      </c>
    </row>
    <row r="36" spans="1:10" ht="18.75">
      <c r="A36" s="39">
        <v>2016</v>
      </c>
      <c r="B36" s="39">
        <v>410</v>
      </c>
      <c r="C36" s="39">
        <v>0</v>
      </c>
      <c r="D36" s="39">
        <v>2011</v>
      </c>
      <c r="E36" s="39">
        <v>14</v>
      </c>
      <c r="F36" s="46" t="s">
        <v>292</v>
      </c>
      <c r="G36" s="41">
        <v>1339.18</v>
      </c>
      <c r="H36" s="41"/>
      <c r="I36" s="41">
        <v>1339.18</v>
      </c>
      <c r="J36" s="41"/>
    </row>
    <row r="37" spans="1:10" ht="18.75">
      <c r="A37" s="39">
        <v>2016</v>
      </c>
      <c r="B37" s="39">
        <v>410</v>
      </c>
      <c r="C37" s="39">
        <v>0</v>
      </c>
      <c r="D37" s="39">
        <v>2011</v>
      </c>
      <c r="E37" s="39">
        <v>221</v>
      </c>
      <c r="F37" s="46" t="s">
        <v>292</v>
      </c>
      <c r="G37" s="41">
        <v>501.52</v>
      </c>
      <c r="H37" s="41"/>
      <c r="I37" s="41"/>
      <c r="J37" s="41">
        <v>501.52</v>
      </c>
    </row>
    <row r="38" spans="1:10" ht="18.75">
      <c r="A38" s="39">
        <v>2016</v>
      </c>
      <c r="B38" s="39">
        <v>410</v>
      </c>
      <c r="C38" s="39">
        <v>0</v>
      </c>
      <c r="D38" s="39">
        <v>2012</v>
      </c>
      <c r="E38" s="39">
        <v>1</v>
      </c>
      <c r="F38" s="46" t="s">
        <v>292</v>
      </c>
      <c r="G38" s="41">
        <v>666.17</v>
      </c>
      <c r="H38" s="41"/>
      <c r="I38" s="41">
        <v>666.17</v>
      </c>
      <c r="J38" s="41"/>
    </row>
    <row r="39" spans="1:10" ht="18.75">
      <c r="A39" s="39">
        <v>2016</v>
      </c>
      <c r="B39" s="39">
        <v>410</v>
      </c>
      <c r="C39" s="39">
        <v>0</v>
      </c>
      <c r="D39" s="39">
        <v>2013</v>
      </c>
      <c r="E39" s="39">
        <v>251</v>
      </c>
      <c r="F39" s="46" t="s">
        <v>292</v>
      </c>
      <c r="G39" s="41">
        <v>26.45</v>
      </c>
      <c r="H39" s="41"/>
      <c r="I39" s="41"/>
      <c r="J39" s="41">
        <v>26.45</v>
      </c>
    </row>
    <row r="40" spans="1:10" ht="37.5">
      <c r="A40" s="39">
        <v>2016</v>
      </c>
      <c r="B40" s="39">
        <v>420</v>
      </c>
      <c r="C40" s="39">
        <v>0</v>
      </c>
      <c r="D40" s="39">
        <v>2015</v>
      </c>
      <c r="E40" s="39">
        <v>250</v>
      </c>
      <c r="F40" s="46" t="s">
        <v>293</v>
      </c>
      <c r="G40" s="41">
        <v>412.85</v>
      </c>
      <c r="H40" s="41"/>
      <c r="I40" s="41">
        <v>412.85</v>
      </c>
      <c r="J40" s="41"/>
    </row>
    <row r="41" spans="1:10" ht="37.5">
      <c r="A41" s="39">
        <v>2016</v>
      </c>
      <c r="B41" s="39">
        <v>420</v>
      </c>
      <c r="C41" s="39">
        <v>0</v>
      </c>
      <c r="D41" s="39">
        <v>2015</v>
      </c>
      <c r="E41" s="39">
        <v>251</v>
      </c>
      <c r="F41" s="46" t="s">
        <v>293</v>
      </c>
      <c r="G41" s="41">
        <v>344.04</v>
      </c>
      <c r="H41" s="41"/>
      <c r="I41" s="41">
        <v>344.04</v>
      </c>
      <c r="J41" s="41"/>
    </row>
    <row r="42" spans="1:10" ht="112.5">
      <c r="A42" s="39">
        <v>2016</v>
      </c>
      <c r="B42" s="39">
        <v>460</v>
      </c>
      <c r="C42" s="39">
        <v>0</v>
      </c>
      <c r="D42" s="39">
        <v>2015</v>
      </c>
      <c r="E42" s="39">
        <v>163</v>
      </c>
      <c r="F42" s="46" t="s">
        <v>120</v>
      </c>
      <c r="G42" s="41">
        <v>20</v>
      </c>
      <c r="H42" s="41"/>
      <c r="I42" s="41"/>
      <c r="J42" s="41">
        <v>20</v>
      </c>
    </row>
    <row r="43" spans="1:10" ht="37.5">
      <c r="A43" s="39">
        <v>2016</v>
      </c>
      <c r="B43" s="39">
        <v>490</v>
      </c>
      <c r="C43" s="39">
        <v>0</v>
      </c>
      <c r="D43" s="39">
        <v>2015</v>
      </c>
      <c r="E43" s="39">
        <v>150</v>
      </c>
      <c r="F43" s="46" t="s">
        <v>121</v>
      </c>
      <c r="G43" s="41">
        <v>355.83</v>
      </c>
      <c r="H43" s="41"/>
      <c r="I43" s="41">
        <v>355.83</v>
      </c>
      <c r="J43" s="41"/>
    </row>
    <row r="44" spans="1:10" ht="37.5">
      <c r="A44" s="39">
        <v>2016</v>
      </c>
      <c r="B44" s="39">
        <v>730</v>
      </c>
      <c r="C44" s="39">
        <v>0</v>
      </c>
      <c r="D44" s="39">
        <v>2015</v>
      </c>
      <c r="E44" s="39">
        <v>274</v>
      </c>
      <c r="F44" s="46" t="s">
        <v>122</v>
      </c>
      <c r="G44" s="41">
        <v>1277.81</v>
      </c>
      <c r="H44" s="41"/>
      <c r="I44" s="41">
        <v>1277.81</v>
      </c>
      <c r="J44" s="41"/>
    </row>
    <row r="45" spans="1:10" ht="37.5">
      <c r="A45" s="39">
        <v>2016</v>
      </c>
      <c r="B45" s="39">
        <v>730</v>
      </c>
      <c r="C45" s="39">
        <v>0</v>
      </c>
      <c r="D45" s="39">
        <v>2015</v>
      </c>
      <c r="E45" s="39">
        <v>275</v>
      </c>
      <c r="F45" s="46" t="s">
        <v>123</v>
      </c>
      <c r="G45" s="41">
        <v>421.63</v>
      </c>
      <c r="H45" s="41"/>
      <c r="I45" s="41">
        <v>421.63</v>
      </c>
      <c r="J45" s="41"/>
    </row>
    <row r="46" spans="1:10" ht="150">
      <c r="A46" s="39">
        <v>2016</v>
      </c>
      <c r="B46" s="39">
        <v>735</v>
      </c>
      <c r="C46" s="39">
        <v>0</v>
      </c>
      <c r="D46" s="39">
        <v>2014</v>
      </c>
      <c r="E46" s="39">
        <v>279</v>
      </c>
      <c r="F46" s="46" t="s">
        <v>124</v>
      </c>
      <c r="G46" s="41">
        <v>19</v>
      </c>
      <c r="H46" s="41"/>
      <c r="I46" s="41">
        <v>19</v>
      </c>
      <c r="J46" s="41"/>
    </row>
    <row r="47" spans="1:10" ht="37.5">
      <c r="A47" s="39">
        <v>2016</v>
      </c>
      <c r="B47" s="39">
        <v>735</v>
      </c>
      <c r="C47" s="39">
        <v>0</v>
      </c>
      <c r="D47" s="39">
        <v>2015</v>
      </c>
      <c r="E47" s="39">
        <v>272</v>
      </c>
      <c r="F47" s="46" t="s">
        <v>125</v>
      </c>
      <c r="G47" s="41">
        <v>4</v>
      </c>
      <c r="H47" s="41"/>
      <c r="I47" s="41">
        <v>4</v>
      </c>
      <c r="J47" s="41"/>
    </row>
    <row r="48" spans="1:10" ht="112.5">
      <c r="A48" s="39">
        <v>2016</v>
      </c>
      <c r="B48" s="39">
        <v>735</v>
      </c>
      <c r="C48" s="39">
        <v>0</v>
      </c>
      <c r="D48" s="39">
        <v>2015</v>
      </c>
      <c r="E48" s="39">
        <v>285</v>
      </c>
      <c r="F48" s="46" t="s">
        <v>126</v>
      </c>
      <c r="G48" s="41">
        <v>7.26</v>
      </c>
      <c r="H48" s="41"/>
      <c r="I48" s="41">
        <v>7.26</v>
      </c>
      <c r="J48" s="41"/>
    </row>
    <row r="49" spans="1:10" ht="112.5">
      <c r="A49" s="39">
        <v>2016</v>
      </c>
      <c r="B49" s="39">
        <v>737</v>
      </c>
      <c r="C49" s="39">
        <v>0</v>
      </c>
      <c r="D49" s="39">
        <v>2015</v>
      </c>
      <c r="E49" s="39">
        <v>147</v>
      </c>
      <c r="F49" s="46" t="s">
        <v>127</v>
      </c>
      <c r="G49" s="41">
        <v>2178.48</v>
      </c>
      <c r="H49" s="41"/>
      <c r="I49" s="41">
        <v>2178.48</v>
      </c>
      <c r="J49" s="41"/>
    </row>
    <row r="50" spans="1:10" ht="112.5">
      <c r="A50" s="39">
        <v>2016</v>
      </c>
      <c r="B50" s="39">
        <v>1005</v>
      </c>
      <c r="C50" s="39">
        <v>0</v>
      </c>
      <c r="D50" s="39">
        <v>2015</v>
      </c>
      <c r="E50" s="39">
        <v>187</v>
      </c>
      <c r="F50" s="46" t="s">
        <v>128</v>
      </c>
      <c r="G50" s="41">
        <v>4428</v>
      </c>
      <c r="H50" s="41"/>
      <c r="I50" s="41"/>
      <c r="J50" s="41">
        <v>4428</v>
      </c>
    </row>
    <row r="51" spans="1:10" ht="75">
      <c r="A51" s="39">
        <v>2016</v>
      </c>
      <c r="B51" s="39">
        <v>1145</v>
      </c>
      <c r="C51" s="39">
        <v>0</v>
      </c>
      <c r="D51" s="39">
        <v>1992</v>
      </c>
      <c r="E51" s="39">
        <v>20051</v>
      </c>
      <c r="F51" s="46" t="s">
        <v>129</v>
      </c>
      <c r="G51" s="41">
        <v>9296.2199999999993</v>
      </c>
      <c r="H51" s="41"/>
      <c r="I51" s="41"/>
      <c r="J51" s="41">
        <v>9296.2199999999993</v>
      </c>
    </row>
    <row r="52" spans="1:10" ht="131.25">
      <c r="A52" s="39">
        <v>2016</v>
      </c>
      <c r="B52" s="39">
        <v>1161</v>
      </c>
      <c r="C52" s="39">
        <v>0</v>
      </c>
      <c r="D52" s="39">
        <v>2012</v>
      </c>
      <c r="E52" s="39">
        <v>95</v>
      </c>
      <c r="F52" s="46" t="s">
        <v>65</v>
      </c>
      <c r="G52" s="41">
        <v>197547.64</v>
      </c>
      <c r="H52" s="41">
        <v>133714.54</v>
      </c>
      <c r="I52" s="41">
        <v>63833.1</v>
      </c>
      <c r="J52" s="41"/>
    </row>
    <row r="53" spans="1:10" ht="56.25">
      <c r="A53" s="39">
        <v>2016</v>
      </c>
      <c r="B53" s="39">
        <v>1161</v>
      </c>
      <c r="C53" s="39">
        <v>0</v>
      </c>
      <c r="D53" s="39">
        <v>2013</v>
      </c>
      <c r="E53" s="39">
        <v>130</v>
      </c>
      <c r="F53" s="46" t="s">
        <v>294</v>
      </c>
      <c r="G53" s="41">
        <v>18008.79</v>
      </c>
      <c r="H53" s="41"/>
      <c r="I53" s="41">
        <v>18008.79</v>
      </c>
      <c r="J53" s="41"/>
    </row>
    <row r="54" spans="1:10" ht="75">
      <c r="A54" s="39">
        <v>2016</v>
      </c>
      <c r="B54" s="39">
        <v>1161</v>
      </c>
      <c r="C54" s="39">
        <v>0</v>
      </c>
      <c r="D54" s="39">
        <v>2014</v>
      </c>
      <c r="E54" s="39">
        <v>276</v>
      </c>
      <c r="F54" s="46" t="s">
        <v>295</v>
      </c>
      <c r="G54" s="41">
        <v>5724.57</v>
      </c>
      <c r="H54" s="41"/>
      <c r="I54" s="41">
        <v>5724.57</v>
      </c>
      <c r="J54" s="41"/>
    </row>
    <row r="55" spans="1:10" ht="75">
      <c r="A55" s="39">
        <v>2016</v>
      </c>
      <c r="B55" s="39">
        <v>1163</v>
      </c>
      <c r="C55" s="39">
        <v>0</v>
      </c>
      <c r="D55" s="39">
        <v>2015</v>
      </c>
      <c r="E55" s="39">
        <v>221</v>
      </c>
      <c r="F55" s="46" t="s">
        <v>98</v>
      </c>
      <c r="G55" s="41">
        <v>5605</v>
      </c>
      <c r="H55" s="41"/>
      <c r="I55" s="41">
        <v>5605</v>
      </c>
      <c r="J55" s="41"/>
    </row>
    <row r="56" spans="1:10" ht="75">
      <c r="A56" s="39">
        <v>2016</v>
      </c>
      <c r="B56" s="39">
        <v>1164</v>
      </c>
      <c r="C56" s="39">
        <v>0</v>
      </c>
      <c r="D56" s="39">
        <v>2014</v>
      </c>
      <c r="E56" s="39">
        <v>259</v>
      </c>
      <c r="F56" s="46" t="s">
        <v>62</v>
      </c>
      <c r="G56" s="41">
        <v>101775</v>
      </c>
      <c r="H56" s="41">
        <v>101775</v>
      </c>
      <c r="I56" s="41"/>
      <c r="J56" s="41"/>
    </row>
    <row r="57" spans="1:10" ht="206.25">
      <c r="A57" s="39">
        <v>2016</v>
      </c>
      <c r="B57" s="39">
        <v>1232</v>
      </c>
      <c r="C57" s="39">
        <v>0</v>
      </c>
      <c r="D57" s="39">
        <v>2010</v>
      </c>
      <c r="E57" s="39">
        <v>54</v>
      </c>
      <c r="F57" s="46" t="s">
        <v>130</v>
      </c>
      <c r="G57" s="41">
        <v>111000</v>
      </c>
      <c r="H57" s="41"/>
      <c r="I57" s="41">
        <v>111000</v>
      </c>
      <c r="J57" s="41"/>
    </row>
    <row r="58" spans="1:10" ht="75">
      <c r="A58" s="39">
        <v>2016</v>
      </c>
      <c r="B58" s="39">
        <v>1235</v>
      </c>
      <c r="C58" s="39">
        <v>0</v>
      </c>
      <c r="D58" s="39">
        <v>1991</v>
      </c>
      <c r="E58" s="39">
        <v>10049</v>
      </c>
      <c r="F58" s="46" t="s">
        <v>131</v>
      </c>
      <c r="G58" s="41">
        <v>11039.27</v>
      </c>
      <c r="H58" s="41"/>
      <c r="I58" s="41"/>
      <c r="J58" s="41">
        <v>11039.27</v>
      </c>
    </row>
    <row r="59" spans="1:10" ht="75">
      <c r="A59" s="39">
        <v>2016</v>
      </c>
      <c r="B59" s="39">
        <v>1240</v>
      </c>
      <c r="C59" s="39">
        <v>0</v>
      </c>
      <c r="D59" s="39">
        <v>1989</v>
      </c>
      <c r="E59" s="39">
        <v>90089</v>
      </c>
      <c r="F59" s="46" t="s">
        <v>132</v>
      </c>
      <c r="G59" s="41">
        <v>26145.63</v>
      </c>
      <c r="H59" s="41"/>
      <c r="I59" s="41"/>
      <c r="J59" s="41">
        <v>26145.63</v>
      </c>
    </row>
    <row r="60" spans="1:10" ht="75">
      <c r="A60" s="39">
        <v>2016</v>
      </c>
      <c r="B60" s="39">
        <v>1245</v>
      </c>
      <c r="C60" s="39">
        <v>0</v>
      </c>
      <c r="D60" s="39">
        <v>2011</v>
      </c>
      <c r="E60" s="39">
        <v>367</v>
      </c>
      <c r="F60" s="46" t="s">
        <v>296</v>
      </c>
      <c r="G60" s="41">
        <v>36320.65</v>
      </c>
      <c r="H60" s="41"/>
      <c r="I60" s="41">
        <v>36320.65</v>
      </c>
      <c r="J60" s="41"/>
    </row>
    <row r="61" spans="1:10" ht="131.25">
      <c r="A61" s="39">
        <v>2016</v>
      </c>
      <c r="B61" s="39">
        <v>1256</v>
      </c>
      <c r="C61" s="39">
        <v>0</v>
      </c>
      <c r="D61" s="39">
        <v>2009</v>
      </c>
      <c r="E61" s="39">
        <v>262</v>
      </c>
      <c r="F61" s="46" t="s">
        <v>50</v>
      </c>
      <c r="G61" s="41">
        <v>99317</v>
      </c>
      <c r="H61" s="41">
        <v>99317</v>
      </c>
      <c r="I61" s="41"/>
      <c r="J61" s="41"/>
    </row>
    <row r="62" spans="1:10" ht="168.75">
      <c r="A62" s="39">
        <v>2016</v>
      </c>
      <c r="B62" s="39">
        <v>1256</v>
      </c>
      <c r="C62" s="39">
        <v>0</v>
      </c>
      <c r="D62" s="39">
        <v>2014</v>
      </c>
      <c r="E62" s="39">
        <v>176</v>
      </c>
      <c r="F62" s="46" t="s">
        <v>52</v>
      </c>
      <c r="G62" s="41">
        <v>57940.37</v>
      </c>
      <c r="H62" s="41">
        <v>57940.37</v>
      </c>
      <c r="I62" s="41"/>
      <c r="J62" s="41"/>
    </row>
    <row r="63" spans="1:10" ht="131.25">
      <c r="A63" s="39">
        <v>2016</v>
      </c>
      <c r="B63" s="39">
        <v>1300</v>
      </c>
      <c r="C63" s="39">
        <v>0</v>
      </c>
      <c r="D63" s="39">
        <v>2003</v>
      </c>
      <c r="E63" s="39">
        <v>213</v>
      </c>
      <c r="F63" s="46" t="s">
        <v>133</v>
      </c>
      <c r="G63" s="41">
        <v>34918.400000000001</v>
      </c>
      <c r="H63" s="41">
        <v>15735.26</v>
      </c>
      <c r="I63" s="41"/>
      <c r="J63" s="41">
        <f>19183.14</f>
        <v>19183.14</v>
      </c>
    </row>
    <row r="64" spans="1:10" ht="225">
      <c r="A64" s="39">
        <v>2016</v>
      </c>
      <c r="B64" s="39">
        <v>1300</v>
      </c>
      <c r="C64" s="39">
        <v>0</v>
      </c>
      <c r="D64" s="39">
        <v>2009</v>
      </c>
      <c r="E64" s="39">
        <v>90</v>
      </c>
      <c r="F64" s="46" t="s">
        <v>100</v>
      </c>
      <c r="G64" s="41">
        <v>110566.82</v>
      </c>
      <c r="H64" s="41"/>
      <c r="I64" s="41">
        <v>110566.82</v>
      </c>
      <c r="J64" s="41"/>
    </row>
    <row r="65" spans="1:10" ht="93.75">
      <c r="A65" s="39">
        <v>2016</v>
      </c>
      <c r="B65" s="39">
        <v>1300</v>
      </c>
      <c r="C65" s="39">
        <v>0</v>
      </c>
      <c r="D65" s="39">
        <v>2011</v>
      </c>
      <c r="E65" s="39">
        <v>371</v>
      </c>
      <c r="F65" s="46" t="s">
        <v>134</v>
      </c>
      <c r="G65" s="41">
        <v>10608.22</v>
      </c>
      <c r="H65" s="41"/>
      <c r="I65" s="41">
        <v>10608.22</v>
      </c>
      <c r="J65" s="41"/>
    </row>
    <row r="66" spans="1:10" ht="93.75">
      <c r="A66" s="39">
        <v>2016</v>
      </c>
      <c r="B66" s="39">
        <v>1300</v>
      </c>
      <c r="C66" s="39">
        <v>0</v>
      </c>
      <c r="D66" s="39">
        <v>2011</v>
      </c>
      <c r="E66" s="39">
        <v>373</v>
      </c>
      <c r="F66" s="46" t="s">
        <v>135</v>
      </c>
      <c r="G66" s="41">
        <v>4547.13</v>
      </c>
      <c r="H66" s="41"/>
      <c r="I66" s="41"/>
      <c r="J66" s="41">
        <v>4547.13</v>
      </c>
    </row>
    <row r="67" spans="1:10" ht="168.75">
      <c r="A67" s="39">
        <v>2016</v>
      </c>
      <c r="B67" s="39">
        <v>1300</v>
      </c>
      <c r="C67" s="39">
        <v>0</v>
      </c>
      <c r="D67" s="39">
        <v>2012</v>
      </c>
      <c r="E67" s="39">
        <v>128</v>
      </c>
      <c r="F67" s="46" t="s">
        <v>73</v>
      </c>
      <c r="G67" s="41">
        <v>5746.45</v>
      </c>
      <c r="H67" s="41"/>
      <c r="I67" s="41">
        <v>3603.55</v>
      </c>
      <c r="J67" s="41">
        <v>2142.9</v>
      </c>
    </row>
    <row r="68" spans="1:10" ht="112.5">
      <c r="A68" s="39">
        <v>2016</v>
      </c>
      <c r="B68" s="39">
        <v>1300</v>
      </c>
      <c r="C68" s="39">
        <v>0</v>
      </c>
      <c r="D68" s="39">
        <v>2012</v>
      </c>
      <c r="E68" s="39">
        <v>129</v>
      </c>
      <c r="F68" s="46" t="s">
        <v>136</v>
      </c>
      <c r="G68" s="41">
        <v>3350</v>
      </c>
      <c r="H68" s="41"/>
      <c r="I68" s="41"/>
      <c r="J68" s="41">
        <v>3350</v>
      </c>
    </row>
    <row r="69" spans="1:10" ht="37.5">
      <c r="A69" s="39">
        <v>2016</v>
      </c>
      <c r="B69" s="39">
        <v>1300</v>
      </c>
      <c r="C69" s="39">
        <v>0</v>
      </c>
      <c r="D69" s="39">
        <v>2012</v>
      </c>
      <c r="E69" s="39">
        <v>130</v>
      </c>
      <c r="F69" s="46" t="s">
        <v>137</v>
      </c>
      <c r="G69" s="41">
        <v>0.3</v>
      </c>
      <c r="H69" s="41"/>
      <c r="I69" s="41"/>
      <c r="J69" s="41">
        <v>0.3</v>
      </c>
    </row>
    <row r="70" spans="1:10" ht="150">
      <c r="A70" s="39">
        <v>2016</v>
      </c>
      <c r="B70" s="39">
        <v>1300</v>
      </c>
      <c r="C70" s="39">
        <v>0</v>
      </c>
      <c r="D70" s="39">
        <v>2012</v>
      </c>
      <c r="E70" s="39">
        <v>253</v>
      </c>
      <c r="F70" s="46" t="s">
        <v>138</v>
      </c>
      <c r="G70" s="41">
        <v>16288.52</v>
      </c>
      <c r="H70" s="41"/>
      <c r="I70" s="41">
        <v>13390.87</v>
      </c>
      <c r="J70" s="41">
        <v>2897.65</v>
      </c>
    </row>
    <row r="71" spans="1:10" ht="56.25">
      <c r="A71" s="39">
        <v>2016</v>
      </c>
      <c r="B71" s="39">
        <v>1300</v>
      </c>
      <c r="C71" s="39">
        <v>0</v>
      </c>
      <c r="D71" s="39">
        <v>2013</v>
      </c>
      <c r="E71" s="39">
        <v>240</v>
      </c>
      <c r="F71" s="46" t="s">
        <v>139</v>
      </c>
      <c r="G71" s="41">
        <v>2593.8000000000002</v>
      </c>
      <c r="H71" s="41"/>
      <c r="I71" s="41">
        <v>2593.8000000000002</v>
      </c>
      <c r="J71" s="41"/>
    </row>
    <row r="72" spans="1:10" ht="168.75">
      <c r="A72" s="39">
        <v>2016</v>
      </c>
      <c r="B72" s="39">
        <v>1300</v>
      </c>
      <c r="C72" s="39">
        <v>0</v>
      </c>
      <c r="D72" s="39">
        <v>2014</v>
      </c>
      <c r="E72" s="39">
        <v>175</v>
      </c>
      <c r="F72" s="46" t="s">
        <v>52</v>
      </c>
      <c r="G72" s="41">
        <v>183593.01</v>
      </c>
      <c r="H72" s="41">
        <v>103287.56</v>
      </c>
      <c r="I72" s="41">
        <v>80305.45</v>
      </c>
      <c r="J72" s="41"/>
    </row>
    <row r="73" spans="1:10" ht="131.25">
      <c r="A73" s="39">
        <v>2016</v>
      </c>
      <c r="B73" s="39">
        <v>1300</v>
      </c>
      <c r="C73" s="39">
        <v>0</v>
      </c>
      <c r="D73" s="39">
        <v>2014</v>
      </c>
      <c r="E73" s="39">
        <v>277</v>
      </c>
      <c r="F73" s="46" t="s">
        <v>140</v>
      </c>
      <c r="G73" s="41">
        <v>93077.63</v>
      </c>
      <c r="H73" s="41">
        <f>50000+26173.39</f>
        <v>76173.39</v>
      </c>
      <c r="I73" s="41">
        <v>16904.240000000002</v>
      </c>
      <c r="J73" s="41"/>
    </row>
    <row r="74" spans="1:10" ht="56.25">
      <c r="A74" s="39">
        <v>2016</v>
      </c>
      <c r="B74" s="39">
        <v>1301</v>
      </c>
      <c r="C74" s="39">
        <v>0</v>
      </c>
      <c r="D74" s="39">
        <v>2013</v>
      </c>
      <c r="E74" s="39">
        <v>166</v>
      </c>
      <c r="F74" s="46" t="s">
        <v>142</v>
      </c>
      <c r="G74" s="41">
        <v>196700.59</v>
      </c>
      <c r="H74" s="41"/>
      <c r="I74" s="41">
        <v>196700.59</v>
      </c>
      <c r="J74" s="41"/>
    </row>
    <row r="75" spans="1:10" ht="56.25">
      <c r="A75" s="39">
        <v>2016</v>
      </c>
      <c r="B75" s="39">
        <v>1301</v>
      </c>
      <c r="C75" s="39">
        <v>0</v>
      </c>
      <c r="D75" s="39">
        <v>2014</v>
      </c>
      <c r="E75" s="39">
        <v>203</v>
      </c>
      <c r="F75" s="46" t="s">
        <v>141</v>
      </c>
      <c r="G75" s="41">
        <v>116700.59</v>
      </c>
      <c r="H75" s="41">
        <v>13587.22</v>
      </c>
      <c r="I75" s="41">
        <v>103113.37</v>
      </c>
      <c r="J75" s="41"/>
    </row>
    <row r="76" spans="1:10" ht="37.5">
      <c r="A76" s="39">
        <v>2016</v>
      </c>
      <c r="B76" s="39">
        <v>1301</v>
      </c>
      <c r="C76" s="39">
        <v>0</v>
      </c>
      <c r="D76" s="39">
        <v>2015</v>
      </c>
      <c r="E76" s="39">
        <v>282</v>
      </c>
      <c r="F76" s="46" t="s">
        <v>143</v>
      </c>
      <c r="G76" s="41">
        <v>4515.25</v>
      </c>
      <c r="H76" s="41"/>
      <c r="I76" s="41">
        <v>4515.25</v>
      </c>
      <c r="J76" s="41"/>
    </row>
    <row r="77" spans="1:10" ht="168.75">
      <c r="A77" s="39">
        <v>2016</v>
      </c>
      <c r="B77" s="39">
        <v>1353</v>
      </c>
      <c r="C77" s="39">
        <v>0</v>
      </c>
      <c r="D77" s="39">
        <v>2008</v>
      </c>
      <c r="E77" s="39">
        <v>46</v>
      </c>
      <c r="F77" s="46" t="s">
        <v>59</v>
      </c>
      <c r="G77" s="41">
        <v>40.04</v>
      </c>
      <c r="H77" s="41"/>
      <c r="I77" s="41"/>
      <c r="J77" s="41">
        <v>40.04</v>
      </c>
    </row>
    <row r="78" spans="1:10" ht="225">
      <c r="A78" s="39">
        <v>2016</v>
      </c>
      <c r="B78" s="39">
        <v>1355</v>
      </c>
      <c r="C78" s="39">
        <v>0</v>
      </c>
      <c r="D78" s="39">
        <v>2009</v>
      </c>
      <c r="E78" s="39">
        <v>91</v>
      </c>
      <c r="F78" s="46" t="s">
        <v>100</v>
      </c>
      <c r="G78" s="41">
        <v>154163.01</v>
      </c>
      <c r="H78" s="41"/>
      <c r="I78" s="41">
        <v>154163.01</v>
      </c>
      <c r="J78" s="41"/>
    </row>
    <row r="79" spans="1:10" ht="18.75">
      <c r="A79" s="88" t="s">
        <v>297</v>
      </c>
      <c r="B79" s="88"/>
      <c r="C79" s="88"/>
      <c r="D79" s="88"/>
      <c r="E79" s="88"/>
      <c r="F79" s="88"/>
      <c r="G79" s="47">
        <f>SUM(G2:G78)</f>
        <v>1781632.1000000003</v>
      </c>
      <c r="H79" s="47">
        <f>SUM(H2:H78)</f>
        <v>606030.34</v>
      </c>
      <c r="I79" s="47">
        <f>SUM(I2:I78)</f>
        <v>1084628.21</v>
      </c>
      <c r="J79" s="47">
        <f>SUM(J2:J78)</f>
        <v>90973.549999999988</v>
      </c>
    </row>
  </sheetData>
  <mergeCells count="1">
    <mergeCell ref="A79:F79"/>
  </mergeCells>
  <pageMargins left="0.7" right="0.7" top="0.75" bottom="0.75" header="0.3" footer="0.3"/>
  <pageSetup paperSize="9" scale="6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workbookViewId="0">
      <selection activeCell="H11" sqref="H11:J11"/>
    </sheetView>
  </sheetViews>
  <sheetFormatPr defaultRowHeight="15"/>
  <cols>
    <col min="14" max="14" width="14.28515625" customWidth="1"/>
  </cols>
  <sheetData>
    <row r="1" spans="1:16" ht="29.45" customHeight="1" thickTop="1">
      <c r="A1" s="120" t="s">
        <v>355</v>
      </c>
      <c r="B1" s="111"/>
      <c r="C1" s="111"/>
      <c r="D1" s="111"/>
      <c r="E1" s="111"/>
      <c r="F1" s="111"/>
      <c r="G1" s="111"/>
      <c r="H1" s="111" t="s">
        <v>356</v>
      </c>
      <c r="I1" s="111"/>
      <c r="J1" s="111"/>
      <c r="K1" s="113" t="s">
        <v>360</v>
      </c>
      <c r="L1" s="113"/>
      <c r="M1" s="111" t="s">
        <v>357</v>
      </c>
      <c r="N1" s="115"/>
    </row>
    <row r="2" spans="1:16">
      <c r="A2" s="121"/>
      <c r="B2" s="112"/>
      <c r="C2" s="112"/>
      <c r="D2" s="112"/>
      <c r="E2" s="112"/>
      <c r="F2" s="112"/>
      <c r="G2" s="112"/>
      <c r="H2" s="112"/>
      <c r="I2" s="112"/>
      <c r="J2" s="112"/>
      <c r="K2" s="114"/>
      <c r="L2" s="114"/>
      <c r="M2" s="112"/>
      <c r="N2" s="116"/>
    </row>
    <row r="3" spans="1:16" ht="15.75">
      <c r="A3" s="121"/>
      <c r="B3" s="112"/>
      <c r="C3" s="112"/>
      <c r="D3" s="112"/>
      <c r="E3" s="112"/>
      <c r="F3" s="112"/>
      <c r="G3" s="112"/>
      <c r="H3" s="97">
        <v>113606.38</v>
      </c>
      <c r="I3" s="97"/>
      <c r="J3" s="97"/>
      <c r="K3" s="97"/>
      <c r="L3" s="97"/>
      <c r="M3" s="97">
        <v>172338.78</v>
      </c>
      <c r="N3" s="98"/>
      <c r="O3" s="103"/>
      <c r="P3" s="103"/>
    </row>
    <row r="4" spans="1:16" ht="15.75">
      <c r="A4" s="121"/>
      <c r="B4" s="112"/>
      <c r="C4" s="112"/>
      <c r="D4" s="112"/>
      <c r="E4" s="112"/>
      <c r="F4" s="112"/>
      <c r="G4" s="112"/>
      <c r="H4" s="97"/>
      <c r="I4" s="97"/>
      <c r="J4" s="97"/>
      <c r="K4" s="97"/>
      <c r="L4" s="97"/>
      <c r="M4" s="97"/>
      <c r="N4" s="98"/>
      <c r="O4" s="103"/>
      <c r="P4" s="103"/>
    </row>
    <row r="5" spans="1:16" ht="15.75">
      <c r="A5" s="125" t="s">
        <v>347</v>
      </c>
      <c r="B5" s="126"/>
      <c r="C5" s="126"/>
      <c r="D5" s="126"/>
      <c r="E5" s="126"/>
      <c r="F5" s="126"/>
      <c r="G5" s="126"/>
      <c r="H5" s="97"/>
      <c r="I5" s="97"/>
      <c r="J5" s="97"/>
      <c r="K5" s="97"/>
      <c r="L5" s="97"/>
      <c r="M5" s="97"/>
      <c r="N5" s="98"/>
      <c r="O5" s="103"/>
      <c r="P5" s="103"/>
    </row>
    <row r="6" spans="1:16" ht="15.75">
      <c r="A6" s="127" t="s">
        <v>348</v>
      </c>
      <c r="B6" s="128"/>
      <c r="C6" s="128"/>
      <c r="D6" s="128"/>
      <c r="E6" s="128"/>
      <c r="F6" s="128"/>
      <c r="G6" s="128"/>
      <c r="H6" s="97">
        <v>19275.259999999998</v>
      </c>
      <c r="I6" s="97"/>
      <c r="J6" s="97"/>
      <c r="K6" s="97">
        <v>0</v>
      </c>
      <c r="L6" s="97"/>
      <c r="M6" s="97">
        <v>0</v>
      </c>
      <c r="N6" s="98"/>
      <c r="O6" s="103"/>
      <c r="P6" s="103"/>
    </row>
    <row r="7" spans="1:16" ht="15.75">
      <c r="A7" s="100" t="s">
        <v>352</v>
      </c>
      <c r="B7" s="101"/>
      <c r="C7" s="101"/>
      <c r="D7" s="101"/>
      <c r="E7" s="101"/>
      <c r="F7" s="101"/>
      <c r="G7" s="102"/>
      <c r="H7" s="97">
        <v>11.69</v>
      </c>
      <c r="I7" s="97"/>
      <c r="J7" s="97"/>
      <c r="K7" s="97">
        <v>0</v>
      </c>
      <c r="L7" s="97"/>
      <c r="M7" s="97">
        <v>0</v>
      </c>
      <c r="N7" s="98"/>
      <c r="O7" s="55"/>
      <c r="P7" s="55"/>
    </row>
    <row r="8" spans="1:16" ht="15.75">
      <c r="A8" s="129" t="s">
        <v>362</v>
      </c>
      <c r="B8" s="130"/>
      <c r="C8" s="130"/>
      <c r="D8" s="130"/>
      <c r="E8" s="130"/>
      <c r="F8" s="130"/>
      <c r="G8" s="130"/>
      <c r="H8" s="104">
        <f>H6+H7</f>
        <v>19286.949999999997</v>
      </c>
      <c r="I8" s="104"/>
      <c r="J8" s="104"/>
      <c r="K8" s="97"/>
      <c r="L8" s="97"/>
      <c r="M8" s="97"/>
      <c r="N8" s="98"/>
      <c r="O8" s="103"/>
      <c r="P8" s="103"/>
    </row>
    <row r="9" spans="1:16" ht="15.75">
      <c r="A9" s="131" t="s">
        <v>349</v>
      </c>
      <c r="B9" s="132"/>
      <c r="C9" s="132"/>
      <c r="D9" s="132"/>
      <c r="E9" s="132"/>
      <c r="F9" s="132"/>
      <c r="G9" s="132"/>
      <c r="H9" s="97"/>
      <c r="I9" s="97"/>
      <c r="J9" s="97"/>
      <c r="K9" s="97"/>
      <c r="L9" s="97"/>
      <c r="M9" s="97"/>
      <c r="N9" s="98"/>
      <c r="O9" s="103"/>
      <c r="P9" s="103"/>
    </row>
    <row r="10" spans="1:16" ht="15.75">
      <c r="A10" s="89" t="s">
        <v>350</v>
      </c>
      <c r="B10" s="90"/>
      <c r="C10" s="90"/>
      <c r="D10" s="90"/>
      <c r="E10" s="90"/>
      <c r="F10" s="90"/>
      <c r="G10" s="90"/>
      <c r="H10" s="97">
        <f>K10+M10</f>
        <v>12026.029999999999</v>
      </c>
      <c r="I10" s="97"/>
      <c r="J10" s="97"/>
      <c r="K10" s="97">
        <v>5471.2</v>
      </c>
      <c r="L10" s="97"/>
      <c r="M10" s="97">
        <v>6554.83</v>
      </c>
      <c r="N10" s="98"/>
      <c r="O10" s="103"/>
      <c r="P10" s="103"/>
    </row>
    <row r="11" spans="1:16" ht="15.75">
      <c r="A11" s="89" t="s">
        <v>351</v>
      </c>
      <c r="B11" s="90"/>
      <c r="C11" s="90"/>
      <c r="D11" s="90"/>
      <c r="E11" s="90"/>
      <c r="F11" s="90"/>
      <c r="G11" s="90"/>
      <c r="H11" s="97">
        <f>M11+K11</f>
        <v>24990.05</v>
      </c>
      <c r="I11" s="97"/>
      <c r="J11" s="97"/>
      <c r="K11" s="97">
        <v>-1332.4</v>
      </c>
      <c r="L11" s="97"/>
      <c r="M11" s="97">
        <v>26322.45</v>
      </c>
      <c r="N11" s="98"/>
      <c r="O11" s="103"/>
      <c r="P11" s="103"/>
    </row>
    <row r="12" spans="1:16" ht="15.75">
      <c r="A12" s="95" t="s">
        <v>365</v>
      </c>
      <c r="B12" s="96"/>
      <c r="C12" s="96"/>
      <c r="D12" s="96"/>
      <c r="E12" s="96"/>
      <c r="F12" s="96"/>
      <c r="G12" s="96"/>
      <c r="H12" s="97">
        <v>0</v>
      </c>
      <c r="I12" s="97"/>
      <c r="J12" s="97"/>
      <c r="K12" s="97"/>
      <c r="L12" s="97"/>
      <c r="M12" s="97">
        <v>1557.42</v>
      </c>
      <c r="N12" s="98"/>
      <c r="O12" s="55"/>
      <c r="P12" s="55"/>
    </row>
    <row r="13" spans="1:16" ht="15.75">
      <c r="A13" s="89" t="s">
        <v>352</v>
      </c>
      <c r="B13" s="90"/>
      <c r="C13" s="90"/>
      <c r="D13" s="90"/>
      <c r="E13" s="90"/>
      <c r="F13" s="90"/>
      <c r="G13" s="90"/>
      <c r="H13" s="97">
        <v>0</v>
      </c>
      <c r="I13" s="97"/>
      <c r="J13" s="97"/>
      <c r="K13" s="97"/>
      <c r="L13" s="97"/>
      <c r="M13" s="97">
        <v>11.69</v>
      </c>
      <c r="N13" s="98"/>
      <c r="O13" s="103"/>
      <c r="P13" s="103"/>
    </row>
    <row r="14" spans="1:16" ht="15.75">
      <c r="A14" s="91" t="s">
        <v>363</v>
      </c>
      <c r="B14" s="92"/>
      <c r="C14" s="92"/>
      <c r="D14" s="92"/>
      <c r="E14" s="92"/>
      <c r="F14" s="92"/>
      <c r="G14" s="92"/>
      <c r="H14" s="99">
        <f>SUM(H10:H13)</f>
        <v>37016.080000000002</v>
      </c>
      <c r="I14" s="99"/>
      <c r="J14" s="99"/>
      <c r="K14" s="97">
        <f>SUM(K10:K13)</f>
        <v>4138.7999999999993</v>
      </c>
      <c r="L14" s="97"/>
      <c r="M14" s="97">
        <f>SUM(M10:M13)</f>
        <v>34446.39</v>
      </c>
      <c r="N14" s="98"/>
      <c r="O14" s="103"/>
      <c r="P14" s="103"/>
    </row>
    <row r="15" spans="1:16" ht="15.75">
      <c r="A15" s="93" t="s">
        <v>353</v>
      </c>
      <c r="B15" s="94"/>
      <c r="C15" s="94"/>
      <c r="D15" s="94"/>
      <c r="E15" s="94"/>
      <c r="F15" s="94"/>
      <c r="G15" s="94"/>
      <c r="H15" s="97"/>
      <c r="I15" s="97"/>
      <c r="J15" s="97"/>
      <c r="K15" s="97"/>
      <c r="L15" s="97"/>
      <c r="M15" s="97"/>
      <c r="N15" s="98"/>
      <c r="O15" s="103"/>
      <c r="P15" s="103"/>
    </row>
    <row r="16" spans="1:16" ht="15.75">
      <c r="A16" s="89" t="s">
        <v>354</v>
      </c>
      <c r="B16" s="90"/>
      <c r="C16" s="90"/>
      <c r="D16" s="90"/>
      <c r="E16" s="90"/>
      <c r="F16" s="90"/>
      <c r="G16" s="90"/>
      <c r="H16" s="97">
        <v>0</v>
      </c>
      <c r="I16" s="97"/>
      <c r="J16" s="97"/>
      <c r="K16" s="97">
        <v>5671.21</v>
      </c>
      <c r="L16" s="97"/>
      <c r="M16" s="97">
        <v>9624.82</v>
      </c>
      <c r="N16" s="98"/>
      <c r="O16" s="103"/>
      <c r="P16" s="103"/>
    </row>
    <row r="17" spans="1:14" ht="15.75">
      <c r="A17" s="89" t="s">
        <v>359</v>
      </c>
      <c r="B17" s="90"/>
      <c r="C17" s="90"/>
      <c r="D17" s="90"/>
      <c r="E17" s="90"/>
      <c r="F17" s="90"/>
      <c r="G17" s="90"/>
      <c r="H17" s="97">
        <v>0</v>
      </c>
      <c r="I17" s="97"/>
      <c r="J17" s="97"/>
      <c r="K17" s="97"/>
      <c r="L17" s="97"/>
      <c r="M17" s="97">
        <v>1557.42</v>
      </c>
      <c r="N17" s="98"/>
    </row>
    <row r="18" spans="1:14" ht="15.75">
      <c r="A18" s="107" t="s">
        <v>361</v>
      </c>
      <c r="B18" s="108"/>
      <c r="C18" s="108"/>
      <c r="D18" s="108"/>
      <c r="E18" s="108"/>
      <c r="F18" s="108"/>
      <c r="G18" s="108"/>
      <c r="H18" s="97">
        <v>0</v>
      </c>
      <c r="I18" s="97"/>
      <c r="J18" s="97"/>
      <c r="K18" s="97">
        <v>-36589.160000000003</v>
      </c>
      <c r="L18" s="97"/>
      <c r="M18" s="97"/>
      <c r="N18" s="98"/>
    </row>
    <row r="19" spans="1:14" ht="15.75">
      <c r="A19" s="122" t="s">
        <v>364</v>
      </c>
      <c r="B19" s="123"/>
      <c r="C19" s="123"/>
      <c r="D19" s="123"/>
      <c r="E19" s="123"/>
      <c r="F19" s="123"/>
      <c r="G19" s="123"/>
      <c r="H19" s="124">
        <v>0</v>
      </c>
      <c r="I19" s="124"/>
      <c r="J19" s="124"/>
      <c r="K19" s="97">
        <f>K16+K18</f>
        <v>-30917.950000000004</v>
      </c>
      <c r="L19" s="97"/>
      <c r="M19" s="97">
        <f>M16+M17</f>
        <v>11182.24</v>
      </c>
      <c r="N19" s="98"/>
    </row>
    <row r="20" spans="1:14" ht="16.5" thickBot="1">
      <c r="A20" s="109" t="s">
        <v>358</v>
      </c>
      <c r="B20" s="110"/>
      <c r="C20" s="110"/>
      <c r="D20" s="110"/>
      <c r="E20" s="110"/>
      <c r="F20" s="110"/>
      <c r="G20" s="110"/>
      <c r="H20" s="105">
        <f>H3-H8-H14</f>
        <v>57303.350000000006</v>
      </c>
      <c r="I20" s="105"/>
      <c r="J20" s="105"/>
      <c r="K20" s="117"/>
      <c r="L20" s="117"/>
      <c r="M20" s="118">
        <f>M3-M14-M16</f>
        <v>128267.57</v>
      </c>
      <c r="N20" s="119"/>
    </row>
    <row r="21" spans="1:14" ht="15.75" thickTop="1">
      <c r="A21" s="103"/>
      <c r="B21" s="103"/>
      <c r="C21" s="103"/>
      <c r="D21" s="103"/>
      <c r="E21" s="103"/>
      <c r="F21" s="103"/>
      <c r="G21" s="103"/>
      <c r="H21" s="106"/>
      <c r="I21" s="106"/>
      <c r="J21" s="106"/>
      <c r="K21" s="103"/>
      <c r="L21" s="103"/>
      <c r="M21" s="106"/>
      <c r="N21" s="106"/>
    </row>
    <row r="22" spans="1:14">
      <c r="A22" s="103"/>
      <c r="B22" s="103"/>
      <c r="C22" s="103"/>
      <c r="D22" s="103"/>
      <c r="E22" s="103"/>
      <c r="F22" s="103"/>
      <c r="G22" s="103"/>
      <c r="H22" s="106"/>
      <c r="I22" s="106"/>
      <c r="J22" s="106"/>
      <c r="K22" s="103"/>
      <c r="L22" s="103"/>
      <c r="M22" s="106"/>
      <c r="N22" s="106"/>
    </row>
    <row r="23" spans="1:14">
      <c r="A23" s="103"/>
      <c r="B23" s="103"/>
      <c r="C23" s="103"/>
      <c r="D23" s="103"/>
      <c r="E23" s="103"/>
      <c r="F23" s="103"/>
      <c r="G23" s="103"/>
      <c r="H23" s="106"/>
      <c r="I23" s="106"/>
      <c r="J23" s="106"/>
      <c r="K23" s="103"/>
      <c r="L23" s="103"/>
      <c r="M23" s="106"/>
      <c r="N23" s="106"/>
    </row>
    <row r="24" spans="1:14">
      <c r="A24" s="103"/>
      <c r="B24" s="103"/>
      <c r="C24" s="103"/>
      <c r="D24" s="103"/>
      <c r="E24" s="103"/>
      <c r="F24" s="103"/>
      <c r="G24" s="103"/>
      <c r="H24" s="106"/>
      <c r="I24" s="106"/>
      <c r="J24" s="106"/>
      <c r="K24" s="103"/>
      <c r="L24" s="103"/>
      <c r="M24" s="106"/>
      <c r="N24" s="106"/>
    </row>
    <row r="25" spans="1:14">
      <c r="A25" s="103"/>
      <c r="B25" s="103"/>
      <c r="C25" s="103"/>
      <c r="D25" s="103"/>
      <c r="E25" s="103"/>
      <c r="F25" s="103"/>
      <c r="G25" s="103"/>
      <c r="H25" s="106"/>
      <c r="I25" s="106"/>
      <c r="J25" s="106"/>
      <c r="K25" s="56"/>
      <c r="L25" s="56"/>
      <c r="M25" s="106"/>
      <c r="N25" s="106"/>
    </row>
    <row r="26" spans="1:14">
      <c r="H26" s="56"/>
      <c r="I26" s="56"/>
      <c r="J26" s="56"/>
      <c r="K26" s="56"/>
      <c r="L26" s="56"/>
      <c r="M26" s="56"/>
      <c r="N26" s="56"/>
    </row>
  </sheetData>
  <mergeCells count="105">
    <mergeCell ref="K5:L5"/>
    <mergeCell ref="K6:L6"/>
    <mergeCell ref="K8:L8"/>
    <mergeCell ref="K9:L9"/>
    <mergeCell ref="A24:G24"/>
    <mergeCell ref="A5:G5"/>
    <mergeCell ref="A6:G6"/>
    <mergeCell ref="A8:G8"/>
    <mergeCell ref="A9:G9"/>
    <mergeCell ref="M22:N22"/>
    <mergeCell ref="M23:N23"/>
    <mergeCell ref="M24:N24"/>
    <mergeCell ref="M25:N25"/>
    <mergeCell ref="K17:L17"/>
    <mergeCell ref="M19:N19"/>
    <mergeCell ref="H1:J2"/>
    <mergeCell ref="K1:L2"/>
    <mergeCell ref="M1:N2"/>
    <mergeCell ref="M17:N17"/>
    <mergeCell ref="K18:L18"/>
    <mergeCell ref="K20:L20"/>
    <mergeCell ref="K21:L21"/>
    <mergeCell ref="M18:N18"/>
    <mergeCell ref="M20:N20"/>
    <mergeCell ref="M21:N21"/>
    <mergeCell ref="H3:J3"/>
    <mergeCell ref="K22:L22"/>
    <mergeCell ref="K23:L23"/>
    <mergeCell ref="K24:L24"/>
    <mergeCell ref="H19:J19"/>
    <mergeCell ref="K19:L19"/>
    <mergeCell ref="K10:L10"/>
    <mergeCell ref="K11:L11"/>
    <mergeCell ref="A25:G25"/>
    <mergeCell ref="H12:J12"/>
    <mergeCell ref="H17:J17"/>
    <mergeCell ref="H18:J18"/>
    <mergeCell ref="H20:J20"/>
    <mergeCell ref="H21:J21"/>
    <mergeCell ref="H22:J22"/>
    <mergeCell ref="H23:J23"/>
    <mergeCell ref="H24:J24"/>
    <mergeCell ref="H25:J25"/>
    <mergeCell ref="A18:G18"/>
    <mergeCell ref="A20:G20"/>
    <mergeCell ref="A21:G21"/>
    <mergeCell ref="A22:G22"/>
    <mergeCell ref="A23:G23"/>
    <mergeCell ref="A17:G17"/>
    <mergeCell ref="A19:G19"/>
    <mergeCell ref="O10:P10"/>
    <mergeCell ref="O11:P11"/>
    <mergeCell ref="O13:P13"/>
    <mergeCell ref="O14:P14"/>
    <mergeCell ref="O15:P15"/>
    <mergeCell ref="O16:P16"/>
    <mergeCell ref="M13:N13"/>
    <mergeCell ref="M14:N14"/>
    <mergeCell ref="M15:N15"/>
    <mergeCell ref="M16:N16"/>
    <mergeCell ref="M12:N12"/>
    <mergeCell ref="A7:G7"/>
    <mergeCell ref="H7:J7"/>
    <mergeCell ref="O3:P3"/>
    <mergeCell ref="O4:P4"/>
    <mergeCell ref="O5:P5"/>
    <mergeCell ref="O6:P6"/>
    <mergeCell ref="O8:P8"/>
    <mergeCell ref="O9:P9"/>
    <mergeCell ref="H4:J4"/>
    <mergeCell ref="M3:N3"/>
    <mergeCell ref="M4:N4"/>
    <mergeCell ref="M5:N5"/>
    <mergeCell ref="M6:N6"/>
    <mergeCell ref="M8:N8"/>
    <mergeCell ref="M9:N9"/>
    <mergeCell ref="H5:J5"/>
    <mergeCell ref="H6:J6"/>
    <mergeCell ref="H8:J8"/>
    <mergeCell ref="H9:J9"/>
    <mergeCell ref="K7:L7"/>
    <mergeCell ref="M7:N7"/>
    <mergeCell ref="A1:G4"/>
    <mergeCell ref="K3:L3"/>
    <mergeCell ref="K4:L4"/>
    <mergeCell ref="A10:G10"/>
    <mergeCell ref="A11:G11"/>
    <mergeCell ref="A13:G13"/>
    <mergeCell ref="A14:G14"/>
    <mergeCell ref="A15:G15"/>
    <mergeCell ref="A16:G16"/>
    <mergeCell ref="A12:G12"/>
    <mergeCell ref="H16:J16"/>
    <mergeCell ref="M10:N10"/>
    <mergeCell ref="M11:N11"/>
    <mergeCell ref="H10:J10"/>
    <mergeCell ref="H11:J11"/>
    <mergeCell ref="H13:J13"/>
    <mergeCell ref="H14:J14"/>
    <mergeCell ref="H15:J15"/>
    <mergeCell ref="K16:L16"/>
    <mergeCell ref="K12:L12"/>
    <mergeCell ref="K13:L13"/>
    <mergeCell ref="K14:L14"/>
    <mergeCell ref="K15:L1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topLeftCell="A13" zoomScaleNormal="100" workbookViewId="0">
      <selection activeCell="F64" sqref="F64"/>
    </sheetView>
  </sheetViews>
  <sheetFormatPr defaultRowHeight="15"/>
  <cols>
    <col min="5" max="5" width="12.28515625" customWidth="1"/>
    <col min="6" max="6" width="15.7109375" bestFit="1" customWidth="1"/>
    <col min="7" max="7" width="14.7109375" customWidth="1"/>
    <col min="8" max="8" width="14.42578125" customWidth="1"/>
    <col min="9" max="9" width="17.85546875" customWidth="1"/>
  </cols>
  <sheetData>
    <row r="1" spans="1:10">
      <c r="A1" s="141" t="s">
        <v>330</v>
      </c>
      <c r="B1" s="141"/>
      <c r="C1" s="141"/>
      <c r="D1" s="141"/>
      <c r="E1" s="35" t="s">
        <v>322</v>
      </c>
      <c r="F1" s="35" t="s">
        <v>323</v>
      </c>
      <c r="G1" s="35" t="s">
        <v>324</v>
      </c>
      <c r="H1" s="50"/>
    </row>
    <row r="2" spans="1:10">
      <c r="A2" s="142"/>
      <c r="B2" s="142"/>
      <c r="C2" s="142"/>
      <c r="D2" s="142"/>
      <c r="E2" s="33"/>
      <c r="F2" s="33"/>
      <c r="G2" s="33"/>
    </row>
    <row r="3" spans="1:10">
      <c r="A3" s="140" t="s">
        <v>298</v>
      </c>
      <c r="B3" s="140"/>
      <c r="C3" s="140"/>
      <c r="D3" s="140"/>
      <c r="E3" s="34">
        <v>558069.61</v>
      </c>
      <c r="F3" s="34">
        <f>467884.98</f>
        <v>467884.98</v>
      </c>
      <c r="G3" s="34">
        <f>464300</f>
        <v>464300</v>
      </c>
    </row>
    <row r="4" spans="1:10">
      <c r="A4" s="140" t="s">
        <v>300</v>
      </c>
      <c r="B4" s="140"/>
      <c r="C4" s="140"/>
      <c r="D4" s="140"/>
      <c r="E4" s="34">
        <v>13090.6</v>
      </c>
      <c r="F4" s="34"/>
      <c r="G4" s="34"/>
    </row>
    <row r="5" spans="1:10">
      <c r="A5" s="140" t="s">
        <v>299</v>
      </c>
      <c r="B5" s="140"/>
      <c r="C5" s="140"/>
      <c r="D5" s="140"/>
      <c r="E5" s="34">
        <v>8957.75</v>
      </c>
      <c r="F5" s="34"/>
      <c r="G5" s="34"/>
    </row>
    <row r="6" spans="1:10">
      <c r="A6" s="140"/>
      <c r="B6" s="140"/>
      <c r="C6" s="140"/>
      <c r="D6" s="140"/>
      <c r="E6" s="34">
        <f>SUM(E3:E5)</f>
        <v>580117.96</v>
      </c>
      <c r="F6" s="34"/>
      <c r="G6" s="34"/>
    </row>
    <row r="7" spans="1:10">
      <c r="A7" s="133" t="s">
        <v>301</v>
      </c>
      <c r="B7" s="133"/>
      <c r="C7" s="133"/>
      <c r="D7" s="133"/>
      <c r="E7" s="34">
        <v>1865</v>
      </c>
      <c r="F7" s="34"/>
      <c r="G7" s="34"/>
    </row>
    <row r="8" spans="1:10">
      <c r="A8" s="133" t="s">
        <v>302</v>
      </c>
      <c r="B8" s="133"/>
      <c r="C8" s="133"/>
      <c r="D8" s="133"/>
      <c r="E8" s="34">
        <v>5221.0600000000004</v>
      </c>
      <c r="F8" s="34"/>
      <c r="G8" s="34"/>
    </row>
    <row r="9" spans="1:10">
      <c r="A9" s="133" t="s">
        <v>303</v>
      </c>
      <c r="B9" s="133"/>
      <c r="C9" s="133"/>
      <c r="D9" s="133"/>
      <c r="E9" s="34">
        <v>35783.519999999997</v>
      </c>
      <c r="F9" s="34"/>
      <c r="G9" s="34">
        <v>35783.519999999997</v>
      </c>
    </row>
    <row r="10" spans="1:10">
      <c r="A10" s="133" t="s">
        <v>304</v>
      </c>
      <c r="B10" s="133"/>
      <c r="C10" s="133"/>
      <c r="D10" s="133"/>
      <c r="E10" s="34">
        <v>31416.48</v>
      </c>
      <c r="F10" s="34"/>
      <c r="G10" s="34">
        <v>26553.599999999999</v>
      </c>
    </row>
    <row r="11" spans="1:10">
      <c r="A11" s="133" t="s">
        <v>305</v>
      </c>
      <c r="B11" s="133"/>
      <c r="C11" s="133"/>
      <c r="D11" s="133"/>
      <c r="E11" s="34">
        <v>715.67</v>
      </c>
      <c r="F11" s="34"/>
      <c r="G11" s="34">
        <v>715.67</v>
      </c>
    </row>
    <row r="12" spans="1:10">
      <c r="A12" s="133" t="s">
        <v>306</v>
      </c>
      <c r="B12" s="133"/>
      <c r="C12" s="133"/>
      <c r="D12" s="133"/>
      <c r="E12" s="34">
        <v>1256.6600000000001</v>
      </c>
      <c r="F12" s="34">
        <f>172.4</f>
        <v>172.4</v>
      </c>
      <c r="G12" s="34">
        <v>1062.1400000000001</v>
      </c>
    </row>
    <row r="13" spans="1:10">
      <c r="A13" s="133" t="s">
        <v>307</v>
      </c>
      <c r="B13" s="133"/>
      <c r="C13" s="133"/>
      <c r="D13" s="133"/>
      <c r="E13" s="34">
        <v>520</v>
      </c>
      <c r="F13" s="34"/>
      <c r="G13" s="34"/>
      <c r="H13" s="51" t="s">
        <v>329</v>
      </c>
      <c r="I13" s="48"/>
      <c r="J13" s="48"/>
    </row>
    <row r="14" spans="1:10">
      <c r="A14" s="133" t="s">
        <v>308</v>
      </c>
      <c r="B14" s="133"/>
      <c r="C14" s="133"/>
      <c r="D14" s="133"/>
      <c r="E14" s="34">
        <v>510</v>
      </c>
      <c r="F14" s="34"/>
      <c r="G14" s="34">
        <v>510</v>
      </c>
    </row>
    <row r="15" spans="1:10">
      <c r="A15" s="133" t="s">
        <v>309</v>
      </c>
      <c r="B15" s="133"/>
      <c r="C15" s="133"/>
      <c r="D15" s="133"/>
      <c r="E15" s="34">
        <v>4500</v>
      </c>
      <c r="F15" s="34">
        <v>4310.0600000000004</v>
      </c>
      <c r="G15" s="34"/>
    </row>
    <row r="16" spans="1:10">
      <c r="A16" s="133" t="s">
        <v>310</v>
      </c>
      <c r="B16" s="133"/>
      <c r="C16" s="133"/>
      <c r="D16" s="133"/>
      <c r="E16" s="34">
        <v>129184.88</v>
      </c>
      <c r="F16" s="34"/>
      <c r="G16" s="34">
        <f>102146</f>
        <v>102146</v>
      </c>
    </row>
    <row r="17" spans="1:9">
      <c r="A17" s="133" t="s">
        <v>311</v>
      </c>
      <c r="B17" s="133"/>
      <c r="C17" s="133"/>
      <c r="D17" s="133"/>
      <c r="E17" s="34">
        <v>15704.53</v>
      </c>
      <c r="F17" s="34">
        <f>986.14</f>
        <v>986.14</v>
      </c>
      <c r="G17" s="34">
        <f>112.2+7299.84+6075.46</f>
        <v>13487.5</v>
      </c>
    </row>
    <row r="18" spans="1:9">
      <c r="A18" s="133" t="s">
        <v>312</v>
      </c>
      <c r="B18" s="133"/>
      <c r="C18" s="133"/>
      <c r="D18" s="133"/>
      <c r="E18" s="34">
        <v>0</v>
      </c>
      <c r="F18" s="34"/>
      <c r="G18" s="34"/>
    </row>
    <row r="19" spans="1:9">
      <c r="A19" s="134" t="s">
        <v>325</v>
      </c>
      <c r="B19" s="135"/>
      <c r="C19" s="135"/>
      <c r="D19" s="136"/>
      <c r="E19" s="34"/>
      <c r="F19" s="34"/>
      <c r="G19" s="34">
        <v>375</v>
      </c>
    </row>
    <row r="20" spans="1:9">
      <c r="A20" s="133" t="s">
        <v>313</v>
      </c>
      <c r="B20" s="133"/>
      <c r="C20" s="133"/>
      <c r="D20" s="133"/>
      <c r="E20" s="34">
        <f>SUM(E7:E18)</f>
        <v>226677.80000000002</v>
      </c>
      <c r="F20" s="34"/>
      <c r="G20" s="34"/>
    </row>
    <row r="21" spans="1:9">
      <c r="A21" s="133" t="s">
        <v>297</v>
      </c>
      <c r="B21" s="133"/>
      <c r="C21" s="133"/>
      <c r="D21" s="133"/>
      <c r="E21" s="34">
        <f>E6+E20</f>
        <v>806795.76</v>
      </c>
      <c r="F21" s="34"/>
      <c r="G21" s="34">
        <f>SUM(G3:G19)</f>
        <v>644933.43000000005</v>
      </c>
      <c r="H21" s="25">
        <f>E21-G21</f>
        <v>161862.32999999996</v>
      </c>
      <c r="I21" s="25">
        <v>57940.37</v>
      </c>
    </row>
    <row r="22" spans="1:9">
      <c r="A22" s="137"/>
      <c r="B22" s="138"/>
      <c r="C22" s="138"/>
      <c r="D22" s="139"/>
      <c r="E22" s="33"/>
      <c r="F22" s="33"/>
      <c r="G22" s="33"/>
      <c r="I22" s="25">
        <f>H21-I21</f>
        <v>103921.95999999996</v>
      </c>
    </row>
    <row r="23" spans="1:9">
      <c r="A23" s="133" t="s">
        <v>314</v>
      </c>
      <c r="B23" s="133"/>
      <c r="C23" s="133"/>
      <c r="D23" s="133"/>
      <c r="E23" s="35" t="s">
        <v>318</v>
      </c>
      <c r="F23" s="35" t="s">
        <v>326</v>
      </c>
      <c r="G23" s="35" t="s">
        <v>319</v>
      </c>
      <c r="H23" s="33" t="s">
        <v>327</v>
      </c>
      <c r="I23" s="49" t="s">
        <v>328</v>
      </c>
    </row>
    <row r="24" spans="1:9">
      <c r="A24" s="133" t="s">
        <v>317</v>
      </c>
      <c r="B24" s="133"/>
      <c r="C24" s="133"/>
      <c r="D24" s="133"/>
      <c r="E24" s="34">
        <v>579403.72</v>
      </c>
      <c r="F24" s="34">
        <f>401465.09+119998.26</f>
        <v>521463.35000000003</v>
      </c>
      <c r="G24" s="34">
        <f>E24-F24</f>
        <v>57940.369999999937</v>
      </c>
      <c r="H24" s="34">
        <v>57940.37</v>
      </c>
      <c r="I24" s="34">
        <f>G24-H24</f>
        <v>-6.5483618527650833E-11</v>
      </c>
    </row>
    <row r="25" spans="1:9">
      <c r="A25" s="133" t="s">
        <v>315</v>
      </c>
      <c r="B25" s="133"/>
      <c r="C25" s="133"/>
      <c r="D25" s="133"/>
      <c r="E25" s="34">
        <v>43799.03</v>
      </c>
      <c r="F25" s="34">
        <v>43799.03</v>
      </c>
      <c r="G25" s="34">
        <f t="shared" ref="G25:G26" si="0">E25-F25</f>
        <v>0</v>
      </c>
      <c r="H25" s="34">
        <v>0</v>
      </c>
      <c r="I25" s="34">
        <f t="shared" ref="I25:I26" si="1">G25-H25</f>
        <v>0</v>
      </c>
    </row>
    <row r="26" spans="1:9">
      <c r="A26" s="133" t="s">
        <v>316</v>
      </c>
      <c r="B26" s="133"/>
      <c r="C26" s="133"/>
      <c r="D26" s="133"/>
      <c r="E26" s="34">
        <v>183593.01</v>
      </c>
      <c r="F26" s="34">
        <v>0</v>
      </c>
      <c r="G26" s="34">
        <f t="shared" si="0"/>
        <v>183593.01</v>
      </c>
      <c r="H26" s="34">
        <f>103921.96-634.4</f>
        <v>103287.56000000001</v>
      </c>
      <c r="I26" s="34">
        <f t="shared" si="1"/>
        <v>80305.45</v>
      </c>
    </row>
    <row r="27" spans="1:9">
      <c r="A27" s="137"/>
      <c r="B27" s="138"/>
      <c r="C27" s="138"/>
      <c r="D27" s="139"/>
      <c r="E27" s="34">
        <f>SUM(E24:E26)</f>
        <v>806795.76</v>
      </c>
      <c r="F27" s="34">
        <f>F24+F25+F26</f>
        <v>565262.38</v>
      </c>
      <c r="G27" s="34">
        <f>G24+G25+G26</f>
        <v>241533.37999999995</v>
      </c>
      <c r="H27" s="34">
        <f>H24+H26</f>
        <v>161227.93000000002</v>
      </c>
      <c r="I27" s="34">
        <f>I24+I25+I26</f>
        <v>80305.449999999924</v>
      </c>
    </row>
    <row r="28" spans="1:9">
      <c r="A28" s="137"/>
      <c r="B28" s="138"/>
      <c r="C28" s="138"/>
      <c r="D28" s="139"/>
      <c r="E28" s="33"/>
      <c r="F28" s="33"/>
      <c r="G28" s="33"/>
      <c r="H28" s="33"/>
      <c r="I28" s="33"/>
    </row>
    <row r="29" spans="1:9">
      <c r="A29" s="133" t="s">
        <v>320</v>
      </c>
      <c r="B29" s="133"/>
      <c r="C29" s="133"/>
      <c r="D29" s="133"/>
      <c r="E29" s="34">
        <v>772538.29</v>
      </c>
      <c r="F29" s="33"/>
      <c r="G29" s="33"/>
      <c r="H29" s="33"/>
      <c r="I29" s="33"/>
    </row>
    <row r="30" spans="1:9">
      <c r="A30" s="133" t="s">
        <v>321</v>
      </c>
      <c r="B30" s="133"/>
      <c r="C30" s="133"/>
      <c r="D30" s="133"/>
      <c r="E30" s="34">
        <f>E29*75%</f>
        <v>579403.71750000003</v>
      </c>
      <c r="F30" s="33"/>
      <c r="G30" s="33"/>
      <c r="H30" s="33"/>
      <c r="I30" s="33"/>
    </row>
    <row r="31" spans="1:9">
      <c r="A31" s="143"/>
      <c r="B31" s="143"/>
      <c r="C31" s="143"/>
      <c r="D31" s="143"/>
    </row>
    <row r="34" spans="1:10">
      <c r="A34" s="141" t="s">
        <v>331</v>
      </c>
      <c r="B34" s="141"/>
      <c r="C34" s="141"/>
      <c r="D34" s="141"/>
      <c r="E34" s="35" t="s">
        <v>322</v>
      </c>
      <c r="F34" s="35" t="s">
        <v>323</v>
      </c>
      <c r="G34" s="35" t="s">
        <v>324</v>
      </c>
      <c r="H34" s="50"/>
    </row>
    <row r="35" spans="1:10">
      <c r="A35" s="142"/>
      <c r="B35" s="142"/>
      <c r="C35" s="142"/>
      <c r="D35" s="142"/>
      <c r="E35" s="33"/>
      <c r="F35" s="33"/>
      <c r="G35" s="33"/>
    </row>
    <row r="36" spans="1:10">
      <c r="A36" s="140" t="s">
        <v>298</v>
      </c>
      <c r="B36" s="140"/>
      <c r="C36" s="140"/>
      <c r="D36" s="140"/>
      <c r="E36" s="34">
        <v>743457.4</v>
      </c>
      <c r="F36" s="34"/>
      <c r="G36" s="34">
        <f>236380+252140+69075+116195+5197.32</f>
        <v>678987.32</v>
      </c>
    </row>
    <row r="37" spans="1:10">
      <c r="A37" s="140"/>
      <c r="B37" s="140"/>
      <c r="C37" s="140"/>
      <c r="D37" s="140"/>
      <c r="E37" s="34"/>
      <c r="F37" s="34"/>
      <c r="G37" s="34"/>
    </row>
    <row r="38" spans="1:10">
      <c r="A38" s="140"/>
      <c r="B38" s="140"/>
      <c r="C38" s="140"/>
      <c r="D38" s="140"/>
      <c r="E38" s="34"/>
      <c r="F38" s="34"/>
      <c r="G38" s="34"/>
    </row>
    <row r="39" spans="1:10">
      <c r="A39" s="140"/>
      <c r="B39" s="140"/>
      <c r="C39" s="140"/>
      <c r="D39" s="140"/>
      <c r="E39" s="34">
        <f>SUM(E36:E38)</f>
        <v>743457.4</v>
      </c>
      <c r="F39" s="34"/>
      <c r="G39" s="34"/>
    </row>
    <row r="40" spans="1:10">
      <c r="A40" s="133" t="s">
        <v>301</v>
      </c>
      <c r="B40" s="133"/>
      <c r="C40" s="133"/>
      <c r="D40" s="133"/>
      <c r="E40" s="34">
        <v>22303.72</v>
      </c>
      <c r="F40" s="34"/>
      <c r="G40" s="34"/>
    </row>
    <row r="41" spans="1:10">
      <c r="A41" s="133" t="s">
        <v>332</v>
      </c>
      <c r="B41" s="133"/>
      <c r="C41" s="133"/>
      <c r="D41" s="133"/>
      <c r="E41" s="34">
        <v>80000</v>
      </c>
      <c r="F41" s="34"/>
      <c r="G41" s="34">
        <f>41000+6218.51+6629.17+1671.97+6785.84+5061.47+2606.07</f>
        <v>69973.030000000013</v>
      </c>
    </row>
    <row r="42" spans="1:10">
      <c r="A42" s="133" t="s">
        <v>333</v>
      </c>
      <c r="B42" s="133"/>
      <c r="C42" s="133"/>
      <c r="D42" s="133"/>
      <c r="E42" s="34">
        <v>1600</v>
      </c>
      <c r="F42" s="34"/>
      <c r="G42" s="34">
        <f>820+124.37+132.58+66.88+271.43+202.46+104.24</f>
        <v>1721.96</v>
      </c>
    </row>
    <row r="43" spans="1:10">
      <c r="A43" s="133" t="s">
        <v>334</v>
      </c>
      <c r="B43" s="133"/>
      <c r="C43" s="133"/>
      <c r="D43" s="133"/>
      <c r="E43" s="34">
        <v>6850</v>
      </c>
      <c r="F43" s="34"/>
      <c r="G43" s="34">
        <v>6815</v>
      </c>
    </row>
    <row r="44" spans="1:10">
      <c r="A44" s="133" t="s">
        <v>335</v>
      </c>
      <c r="B44" s="133"/>
      <c r="C44" s="133"/>
      <c r="D44" s="133"/>
      <c r="E44" s="34">
        <v>137</v>
      </c>
      <c r="F44" s="34"/>
      <c r="G44" s="34">
        <v>136.30000000000001</v>
      </c>
    </row>
    <row r="45" spans="1:10">
      <c r="A45" s="133" t="s">
        <v>336</v>
      </c>
      <c r="B45" s="133"/>
      <c r="C45" s="133"/>
      <c r="D45" s="133"/>
      <c r="E45" s="34">
        <v>153152.22</v>
      </c>
      <c r="F45" s="34"/>
      <c r="G45" s="34">
        <f>47276+50428+13815+24400.95+1091.44</f>
        <v>137011.39000000001</v>
      </c>
    </row>
    <row r="46" spans="1:10">
      <c r="A46" s="133" t="s">
        <v>337</v>
      </c>
      <c r="B46" s="133"/>
      <c r="C46" s="133"/>
      <c r="D46" s="133"/>
      <c r="E46" s="34">
        <v>17717.400000000001</v>
      </c>
      <c r="F46" s="34"/>
      <c r="G46" s="34">
        <f>8364+1390.26+1268.58+1352.35+347.77+1482.03+1158.06+596.27</f>
        <v>15959.320000000002</v>
      </c>
      <c r="H46" s="51"/>
      <c r="I46" s="48"/>
      <c r="J46" s="48"/>
    </row>
    <row r="47" spans="1:10">
      <c r="A47" s="133" t="s">
        <v>338</v>
      </c>
      <c r="B47" s="133"/>
      <c r="C47" s="133"/>
      <c r="D47" s="133"/>
      <c r="E47" s="34">
        <v>10000</v>
      </c>
      <c r="F47" s="34"/>
      <c r="G47" s="34"/>
    </row>
    <row r="48" spans="1:10">
      <c r="A48" s="134" t="s">
        <v>325</v>
      </c>
      <c r="B48" s="135"/>
      <c r="C48" s="135"/>
      <c r="D48" s="136"/>
      <c r="E48" s="34"/>
      <c r="F48" s="34"/>
      <c r="G48" s="34">
        <v>250</v>
      </c>
    </row>
    <row r="49" spans="1:9">
      <c r="A49" s="134" t="s">
        <v>341</v>
      </c>
      <c r="B49" s="135"/>
      <c r="C49" s="135"/>
      <c r="D49" s="136"/>
      <c r="E49" s="34"/>
      <c r="F49" s="34"/>
      <c r="G49" s="34">
        <f>1956.95</f>
        <v>1956.95</v>
      </c>
    </row>
    <row r="50" spans="1:9">
      <c r="A50" s="133" t="s">
        <v>313</v>
      </c>
      <c r="B50" s="133"/>
      <c r="C50" s="133"/>
      <c r="D50" s="133"/>
      <c r="E50" s="34">
        <f>E40+E41+E42+E43+E44+E45+E46+E47</f>
        <v>291760.34000000003</v>
      </c>
      <c r="F50" s="34"/>
      <c r="G50" s="34"/>
    </row>
    <row r="51" spans="1:9">
      <c r="A51" s="133" t="s">
        <v>297</v>
      </c>
      <c r="B51" s="133"/>
      <c r="C51" s="133"/>
      <c r="D51" s="133"/>
      <c r="E51" s="34">
        <f>E39+E50</f>
        <v>1035217.74</v>
      </c>
      <c r="F51" s="34"/>
      <c r="G51" s="34">
        <f>SUM(G36:G49)</f>
        <v>912811.2699999999</v>
      </c>
      <c r="H51" s="25">
        <f>E51-G51</f>
        <v>122406.47000000009</v>
      </c>
      <c r="I51" s="25">
        <v>99317</v>
      </c>
    </row>
    <row r="52" spans="1:9">
      <c r="A52" s="137"/>
      <c r="B52" s="138"/>
      <c r="C52" s="138"/>
      <c r="D52" s="139"/>
      <c r="E52" s="33"/>
      <c r="F52" s="33"/>
      <c r="G52" s="33"/>
      <c r="I52" s="25"/>
    </row>
    <row r="53" spans="1:9">
      <c r="A53" s="133" t="s">
        <v>314</v>
      </c>
      <c r="B53" s="133"/>
      <c r="C53" s="133"/>
      <c r="D53" s="133"/>
      <c r="E53" s="35" t="s">
        <v>318</v>
      </c>
      <c r="F53" s="35" t="s">
        <v>326</v>
      </c>
      <c r="G53" s="35" t="s">
        <v>319</v>
      </c>
      <c r="H53" s="33" t="s">
        <v>327</v>
      </c>
      <c r="I53" s="49" t="s">
        <v>328</v>
      </c>
    </row>
    <row r="54" spans="1:9">
      <c r="A54" s="133" t="s">
        <v>317</v>
      </c>
      <c r="B54" s="133"/>
      <c r="C54" s="133"/>
      <c r="D54" s="133"/>
      <c r="E54" s="34">
        <v>828174.19</v>
      </c>
      <c r="F54" s="34">
        <f>292196.09+287525.85+149135.25</f>
        <v>728857.19</v>
      </c>
      <c r="G54" s="34">
        <f>E54-F54</f>
        <v>99317</v>
      </c>
      <c r="H54" s="34">
        <v>99317</v>
      </c>
      <c r="I54" s="34">
        <f>G54-H54</f>
        <v>0</v>
      </c>
    </row>
    <row r="55" spans="1:9">
      <c r="A55" s="133" t="s">
        <v>315</v>
      </c>
      <c r="B55" s="133"/>
      <c r="C55" s="133"/>
      <c r="D55" s="133"/>
      <c r="E55" s="34">
        <v>77043.55</v>
      </c>
      <c r="F55" s="34"/>
      <c r="G55" s="34">
        <f t="shared" ref="G55:G56" si="2">E55-F55</f>
        <v>77043.55</v>
      </c>
      <c r="H55" s="34">
        <v>0</v>
      </c>
      <c r="I55" s="34">
        <f t="shared" ref="I55:I56" si="3">G55-H55</f>
        <v>77043.55</v>
      </c>
    </row>
    <row r="56" spans="1:9">
      <c r="A56" s="133" t="s">
        <v>339</v>
      </c>
      <c r="B56" s="133"/>
      <c r="C56" s="133"/>
      <c r="D56" s="133"/>
      <c r="E56" s="34">
        <v>130000</v>
      </c>
      <c r="F56" s="34">
        <v>0</v>
      </c>
      <c r="G56" s="34">
        <f t="shared" si="2"/>
        <v>130000</v>
      </c>
      <c r="H56" s="34">
        <f>103921.96-634.4</f>
        <v>103287.56000000001</v>
      </c>
      <c r="I56" s="34">
        <f t="shared" si="3"/>
        <v>26712.439999999988</v>
      </c>
    </row>
    <row r="57" spans="1:9">
      <c r="A57" s="137"/>
      <c r="B57" s="138"/>
      <c r="C57" s="138"/>
      <c r="D57" s="139"/>
      <c r="E57" s="34">
        <f>SUM(E54:E56)</f>
        <v>1035217.74</v>
      </c>
      <c r="F57" s="34">
        <f>F54+F55+F56</f>
        <v>728857.19</v>
      </c>
      <c r="G57" s="34">
        <f>G54+G55+G56</f>
        <v>306360.55</v>
      </c>
      <c r="H57" s="34">
        <f>H54+H56</f>
        <v>202604.56</v>
      </c>
      <c r="I57" s="34">
        <f>I54+I55+I56</f>
        <v>103755.98999999999</v>
      </c>
    </row>
    <row r="58" spans="1:9">
      <c r="A58" s="137"/>
      <c r="B58" s="138"/>
      <c r="C58" s="138"/>
      <c r="D58" s="139"/>
      <c r="E58" s="33"/>
      <c r="F58" s="33"/>
      <c r="G58" s="33"/>
      <c r="H58" s="33"/>
      <c r="I58" s="33"/>
    </row>
    <row r="59" spans="1:9">
      <c r="A59" s="133" t="s">
        <v>320</v>
      </c>
      <c r="B59" s="133"/>
      <c r="C59" s="133"/>
      <c r="D59" s="133"/>
      <c r="E59" s="34">
        <v>1035217.74</v>
      </c>
      <c r="F59" s="34">
        <f>F54*100/80</f>
        <v>911071.48750000005</v>
      </c>
      <c r="G59" s="33"/>
      <c r="H59" s="33"/>
      <c r="I59" s="33"/>
    </row>
    <row r="60" spans="1:9">
      <c r="A60" s="133" t="s">
        <v>340</v>
      </c>
      <c r="B60" s="133"/>
      <c r="C60" s="133"/>
      <c r="D60" s="133"/>
      <c r="E60" s="34">
        <f>E59*80%</f>
        <v>828174.19200000004</v>
      </c>
      <c r="F60" s="34">
        <f>F59*80%</f>
        <v>728857.19000000006</v>
      </c>
      <c r="G60" s="33"/>
      <c r="H60" s="33"/>
      <c r="I60" s="33"/>
    </row>
    <row r="62" spans="1:9">
      <c r="A62" s="141" t="s">
        <v>342</v>
      </c>
      <c r="B62" s="141"/>
      <c r="C62" s="141"/>
      <c r="D62" s="141"/>
      <c r="E62" s="44" t="s">
        <v>322</v>
      </c>
      <c r="F62" s="44" t="s">
        <v>323</v>
      </c>
      <c r="G62" s="44" t="s">
        <v>324</v>
      </c>
      <c r="H62" s="50"/>
    </row>
    <row r="63" spans="1:9">
      <c r="A63" s="142"/>
      <c r="B63" s="142"/>
      <c r="C63" s="142"/>
      <c r="D63" s="142"/>
      <c r="E63" s="33"/>
      <c r="F63" s="33"/>
      <c r="G63" s="33"/>
    </row>
    <row r="64" spans="1:9">
      <c r="A64" s="140" t="s">
        <v>298</v>
      </c>
      <c r="B64" s="140"/>
      <c r="C64" s="140"/>
      <c r="D64" s="140"/>
      <c r="E64" s="34">
        <v>706521.59999999998</v>
      </c>
      <c r="F64" s="34"/>
      <c r="G64" s="34"/>
    </row>
    <row r="65" spans="1:9">
      <c r="A65" s="140"/>
      <c r="B65" s="140"/>
      <c r="C65" s="140"/>
      <c r="D65" s="140"/>
      <c r="E65" s="34"/>
      <c r="F65" s="34"/>
      <c r="G65" s="34"/>
    </row>
    <row r="66" spans="1:9">
      <c r="A66" s="140"/>
      <c r="B66" s="140"/>
      <c r="C66" s="140"/>
      <c r="D66" s="140"/>
      <c r="E66" s="34"/>
      <c r="F66" s="34"/>
      <c r="G66" s="34"/>
    </row>
    <row r="67" spans="1:9">
      <c r="A67" s="140"/>
      <c r="B67" s="140"/>
      <c r="C67" s="140"/>
      <c r="D67" s="140"/>
      <c r="E67" s="34">
        <f>SUM(E64:E66)</f>
        <v>706521.59999999998</v>
      </c>
      <c r="F67" s="34"/>
      <c r="G67" s="34"/>
    </row>
    <row r="68" spans="1:9">
      <c r="A68" s="133" t="s">
        <v>301</v>
      </c>
      <c r="B68" s="133"/>
      <c r="C68" s="133"/>
      <c r="D68" s="133"/>
      <c r="E68" s="34">
        <v>2694.39</v>
      </c>
      <c r="F68" s="34"/>
      <c r="G68" s="34"/>
    </row>
    <row r="69" spans="1:9">
      <c r="A69" s="133" t="s">
        <v>313</v>
      </c>
      <c r="B69" s="133"/>
      <c r="C69" s="133"/>
      <c r="D69" s="133"/>
      <c r="E69" s="34">
        <v>2100</v>
      </c>
      <c r="F69" s="34"/>
      <c r="G69" s="34">
        <f>41000+6218.51+6629.17+1671.97+6785.84+5061.47+2606.07</f>
        <v>69973.030000000013</v>
      </c>
    </row>
    <row r="70" spans="1:9">
      <c r="A70" s="133" t="s">
        <v>343</v>
      </c>
      <c r="B70" s="133"/>
      <c r="C70" s="133"/>
      <c r="D70" s="133"/>
      <c r="E70" s="34">
        <v>3500</v>
      </c>
      <c r="F70" s="34"/>
      <c r="G70" s="34">
        <f>820+124.37+132.58+66.88+271.43+202.46+104.24</f>
        <v>1721.96</v>
      </c>
    </row>
    <row r="71" spans="1:9">
      <c r="A71" s="133" t="s">
        <v>332</v>
      </c>
      <c r="B71" s="133"/>
      <c r="C71" s="133"/>
      <c r="D71" s="133"/>
      <c r="E71" s="34">
        <v>116810</v>
      </c>
      <c r="F71" s="34"/>
      <c r="G71" s="34">
        <v>6815</v>
      </c>
    </row>
    <row r="72" spans="1:9">
      <c r="A72" s="133" t="s">
        <v>344</v>
      </c>
      <c r="B72" s="133"/>
      <c r="C72" s="133"/>
      <c r="D72" s="133"/>
      <c r="E72" s="34">
        <v>8780</v>
      </c>
      <c r="F72" s="34"/>
      <c r="G72" s="34">
        <v>136.30000000000001</v>
      </c>
    </row>
    <row r="73" spans="1:9">
      <c r="A73" s="133" t="s">
        <v>310</v>
      </c>
      <c r="B73" s="133"/>
      <c r="C73" s="133"/>
      <c r="D73" s="133"/>
      <c r="E73" s="34">
        <v>52152.160000000003</v>
      </c>
      <c r="F73" s="34"/>
      <c r="G73" s="34">
        <f>47276+50428+13815+24400.95+1091.44</f>
        <v>137011.39000000001</v>
      </c>
    </row>
    <row r="74" spans="1:9">
      <c r="A74" s="133" t="s">
        <v>310</v>
      </c>
      <c r="B74" s="133"/>
      <c r="C74" s="133"/>
      <c r="D74" s="133"/>
      <c r="E74" s="34">
        <v>37925</v>
      </c>
      <c r="F74" s="34"/>
      <c r="G74" s="34">
        <f>8364+1390.26+1268.58+1352.35+347.77+1482.03+1158.06+596.27</f>
        <v>15959.320000000002</v>
      </c>
      <c r="H74" s="51"/>
      <c r="I74" s="48"/>
    </row>
    <row r="75" spans="1:9">
      <c r="A75" s="133" t="s">
        <v>345</v>
      </c>
      <c r="B75" s="133"/>
      <c r="C75" s="133"/>
      <c r="D75" s="133"/>
      <c r="E75" s="34">
        <v>2687.4</v>
      </c>
      <c r="F75" s="34"/>
      <c r="G75" s="34"/>
    </row>
    <row r="76" spans="1:9">
      <c r="A76" s="134" t="s">
        <v>311</v>
      </c>
      <c r="B76" s="135"/>
      <c r="C76" s="135"/>
      <c r="D76" s="136"/>
      <c r="E76" s="34">
        <v>25829.45</v>
      </c>
      <c r="F76" s="34"/>
      <c r="G76" s="34">
        <v>250</v>
      </c>
    </row>
    <row r="77" spans="1:9">
      <c r="A77" s="134" t="s">
        <v>341</v>
      </c>
      <c r="B77" s="135"/>
      <c r="C77" s="135"/>
      <c r="D77" s="136"/>
      <c r="E77" s="34"/>
      <c r="F77" s="34"/>
      <c r="G77" s="34">
        <f>1956.95</f>
        <v>1956.95</v>
      </c>
    </row>
    <row r="78" spans="1:9">
      <c r="A78" s="133" t="s">
        <v>313</v>
      </c>
      <c r="B78" s="133"/>
      <c r="C78" s="133"/>
      <c r="D78" s="133"/>
      <c r="E78" s="34">
        <f>E68+E69+E70+E71+E72+E73+E74+E75+E76</f>
        <v>252478.40000000002</v>
      </c>
      <c r="F78" s="34"/>
      <c r="G78" s="34"/>
    </row>
    <row r="79" spans="1:9">
      <c r="A79" s="133" t="s">
        <v>297</v>
      </c>
      <c r="B79" s="133"/>
      <c r="C79" s="133"/>
      <c r="D79" s="133"/>
      <c r="E79" s="34">
        <f>E67+E78</f>
        <v>959000</v>
      </c>
      <c r="F79" s="34"/>
      <c r="G79" s="34">
        <f>SUM(G64:G77)</f>
        <v>233823.95000000007</v>
      </c>
      <c r="H79" s="25">
        <f>E79-G79</f>
        <v>725176.04999999993</v>
      </c>
      <c r="I79" s="25">
        <v>99317</v>
      </c>
    </row>
    <row r="80" spans="1:9">
      <c r="A80" s="137"/>
      <c r="B80" s="138"/>
      <c r="C80" s="138"/>
      <c r="D80" s="139"/>
      <c r="E80" s="33"/>
      <c r="F80" s="33"/>
      <c r="G80" s="33"/>
      <c r="I80" s="25"/>
    </row>
    <row r="81" spans="1:9">
      <c r="A81" s="133" t="s">
        <v>314</v>
      </c>
      <c r="B81" s="133"/>
      <c r="C81" s="133"/>
      <c r="D81" s="133"/>
      <c r="E81" s="44" t="s">
        <v>318</v>
      </c>
      <c r="F81" s="44" t="s">
        <v>326</v>
      </c>
      <c r="G81" s="44" t="s">
        <v>319</v>
      </c>
      <c r="H81" s="33" t="s">
        <v>327</v>
      </c>
      <c r="I81" s="49" t="s">
        <v>328</v>
      </c>
    </row>
    <row r="82" spans="1:9">
      <c r="A82" s="133" t="s">
        <v>317</v>
      </c>
      <c r="B82" s="133"/>
      <c r="C82" s="133"/>
      <c r="D82" s="133"/>
      <c r="E82" s="34">
        <v>828174.19</v>
      </c>
      <c r="F82" s="34">
        <f>292196.09+287525.85+149135.25</f>
        <v>728857.19</v>
      </c>
      <c r="G82" s="34">
        <f>E82-F82</f>
        <v>99317</v>
      </c>
      <c r="H82" s="34">
        <v>99317</v>
      </c>
      <c r="I82" s="34">
        <f>G82-H82</f>
        <v>0</v>
      </c>
    </row>
    <row r="83" spans="1:9">
      <c r="A83" s="133" t="s">
        <v>315</v>
      </c>
      <c r="B83" s="133"/>
      <c r="C83" s="133"/>
      <c r="D83" s="133"/>
      <c r="E83" s="34">
        <v>77043.55</v>
      </c>
      <c r="F83" s="34"/>
      <c r="G83" s="34">
        <f t="shared" ref="G83:G84" si="4">E83-F83</f>
        <v>77043.55</v>
      </c>
      <c r="H83" s="34">
        <v>0</v>
      </c>
      <c r="I83" s="34">
        <f t="shared" ref="I83:I84" si="5">G83-H83</f>
        <v>77043.55</v>
      </c>
    </row>
    <row r="84" spans="1:9">
      <c r="A84" s="133" t="s">
        <v>339</v>
      </c>
      <c r="B84" s="133"/>
      <c r="C84" s="133"/>
      <c r="D84" s="133"/>
      <c r="E84" s="34">
        <v>130000</v>
      </c>
      <c r="F84" s="34">
        <v>0</v>
      </c>
      <c r="G84" s="34">
        <f t="shared" si="4"/>
        <v>130000</v>
      </c>
      <c r="H84" s="34">
        <f>103921.96-634.4</f>
        <v>103287.56000000001</v>
      </c>
      <c r="I84" s="34">
        <f t="shared" si="5"/>
        <v>26712.439999999988</v>
      </c>
    </row>
    <row r="85" spans="1:9">
      <c r="A85" s="137"/>
      <c r="B85" s="138"/>
      <c r="C85" s="138"/>
      <c r="D85" s="139"/>
      <c r="E85" s="34">
        <f>SUM(E82:E84)</f>
        <v>1035217.74</v>
      </c>
      <c r="F85" s="34">
        <f>F82+F83+F84</f>
        <v>728857.19</v>
      </c>
      <c r="G85" s="34">
        <f>G82+G83+G84</f>
        <v>306360.55</v>
      </c>
      <c r="H85" s="34">
        <f>H82+H84</f>
        <v>202604.56</v>
      </c>
      <c r="I85" s="34">
        <f>I82+I83+I84</f>
        <v>103755.98999999999</v>
      </c>
    </row>
    <row r="86" spans="1:9">
      <c r="A86" s="137"/>
      <c r="B86" s="138"/>
      <c r="C86" s="138"/>
      <c r="D86" s="139"/>
      <c r="E86" s="33"/>
      <c r="F86" s="33"/>
      <c r="G86" s="33"/>
      <c r="H86" s="33"/>
      <c r="I86" s="33"/>
    </row>
    <row r="87" spans="1:9">
      <c r="A87" s="133" t="s">
        <v>320</v>
      </c>
      <c r="B87" s="133"/>
      <c r="C87" s="133"/>
      <c r="D87" s="133"/>
      <c r="E87" s="34">
        <v>1035217.74</v>
      </c>
      <c r="F87" s="34">
        <f>F82*100/80</f>
        <v>911071.48750000005</v>
      </c>
      <c r="G87" s="33"/>
      <c r="H87" s="33"/>
      <c r="I87" s="33"/>
    </row>
    <row r="88" spans="1:9">
      <c r="A88" s="133" t="s">
        <v>340</v>
      </c>
      <c r="B88" s="133"/>
      <c r="C88" s="133"/>
      <c r="D88" s="133"/>
      <c r="E88" s="34">
        <f>E87*80%</f>
        <v>828174.19200000004</v>
      </c>
      <c r="F88" s="34">
        <f>F87*80%</f>
        <v>728857.19000000006</v>
      </c>
      <c r="G88" s="33"/>
      <c r="H88" s="33"/>
      <c r="I88" s="33"/>
    </row>
  </sheetData>
  <mergeCells count="85">
    <mergeCell ref="A88:D88"/>
    <mergeCell ref="A81:D81"/>
    <mergeCell ref="A82:D82"/>
    <mergeCell ref="A83:D83"/>
    <mergeCell ref="A84:D84"/>
    <mergeCell ref="A85:D85"/>
    <mergeCell ref="A78:D78"/>
    <mergeCell ref="A79:D79"/>
    <mergeCell ref="A80:D80"/>
    <mergeCell ref="A86:D86"/>
    <mergeCell ref="A87:D87"/>
    <mergeCell ref="A73:D73"/>
    <mergeCell ref="A74:D74"/>
    <mergeCell ref="A75:D75"/>
    <mergeCell ref="A76:D76"/>
    <mergeCell ref="A77:D77"/>
    <mergeCell ref="A68:D68"/>
    <mergeCell ref="A69:D69"/>
    <mergeCell ref="A70:D70"/>
    <mergeCell ref="A71:D71"/>
    <mergeCell ref="A72:D72"/>
    <mergeCell ref="A14:D14"/>
    <mergeCell ref="A31:D31"/>
    <mergeCell ref="A29:D29"/>
    <mergeCell ref="A66:D66"/>
    <mergeCell ref="A67:D67"/>
    <mergeCell ref="A62:D62"/>
    <mergeCell ref="A63:D63"/>
    <mergeCell ref="A64:D64"/>
    <mergeCell ref="A65:D65"/>
    <mergeCell ref="A18:D18"/>
    <mergeCell ref="A20:D20"/>
    <mergeCell ref="A21:D21"/>
    <mergeCell ref="A30:D30"/>
    <mergeCell ref="A15:D15"/>
    <mergeCell ref="A16:D16"/>
    <mergeCell ref="A17:D17"/>
    <mergeCell ref="A9:D9"/>
    <mergeCell ref="A10:D10"/>
    <mergeCell ref="A11:D11"/>
    <mergeCell ref="A12:D12"/>
    <mergeCell ref="A13:D13"/>
    <mergeCell ref="A1:D1"/>
    <mergeCell ref="A2:D2"/>
    <mergeCell ref="A22:D22"/>
    <mergeCell ref="A27:D27"/>
    <mergeCell ref="A28:D28"/>
    <mergeCell ref="A19:D19"/>
    <mergeCell ref="A23:D23"/>
    <mergeCell ref="A24:D24"/>
    <mergeCell ref="A25:D25"/>
    <mergeCell ref="A26:D26"/>
    <mergeCell ref="A3:D3"/>
    <mergeCell ref="A4:D4"/>
    <mergeCell ref="A5:D5"/>
    <mergeCell ref="A6:D6"/>
    <mergeCell ref="A7:D7"/>
    <mergeCell ref="A8:D8"/>
    <mergeCell ref="A34:D34"/>
    <mergeCell ref="A35:D35"/>
    <mergeCell ref="A36:D36"/>
    <mergeCell ref="A37:D37"/>
    <mergeCell ref="A38:D38"/>
    <mergeCell ref="A45:D45"/>
    <mergeCell ref="A46:D46"/>
    <mergeCell ref="A47:D47"/>
    <mergeCell ref="A39:D39"/>
    <mergeCell ref="A40:D40"/>
    <mergeCell ref="A41:D41"/>
    <mergeCell ref="A42:D42"/>
    <mergeCell ref="A43:D43"/>
    <mergeCell ref="A44:D44"/>
    <mergeCell ref="A48:D48"/>
    <mergeCell ref="A50:D50"/>
    <mergeCell ref="A51:D51"/>
    <mergeCell ref="A52:D52"/>
    <mergeCell ref="A53:D53"/>
    <mergeCell ref="A60:D60"/>
    <mergeCell ref="A49:D49"/>
    <mergeCell ref="A54:D54"/>
    <mergeCell ref="A55:D55"/>
    <mergeCell ref="A56:D56"/>
    <mergeCell ref="A57:D57"/>
    <mergeCell ref="A58:D58"/>
    <mergeCell ref="A59:D59"/>
  </mergeCells>
  <pageMargins left="0.7" right="0.7" top="0.75" bottom="0.75" header="0.3" footer="0.3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2</vt:i4>
      </vt:variant>
    </vt:vector>
  </HeadingPairs>
  <TitlesOfParts>
    <vt:vector size="8" baseType="lpstr">
      <vt:lpstr>IMPEGNI</vt:lpstr>
      <vt:lpstr>ACCERTAMENTI</vt:lpstr>
      <vt:lpstr>Controllo residui passivi</vt:lpstr>
      <vt:lpstr>Controllo residui attivi</vt:lpstr>
      <vt:lpstr>Nuovo avanzo di amministrazione</vt:lpstr>
      <vt:lpstr>quadri economici opere</vt:lpstr>
      <vt:lpstr>ACCERTAMENTI!Area_stampa</vt:lpstr>
      <vt:lpstr>IMPEGNI!Area_stampa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Dascalu Simona</dc:creator>
  <cp:lastModifiedBy>Silvia Alberti</cp:lastModifiedBy>
  <cp:lastPrinted>2017-01-05T10:57:31Z</cp:lastPrinted>
  <dcterms:created xsi:type="dcterms:W3CDTF">2015-03-09T19:31:38Z</dcterms:created>
  <dcterms:modified xsi:type="dcterms:W3CDTF">2017-03-28T15:23:20Z</dcterms:modified>
</cp:coreProperties>
</file>